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4"/>
  </bookViews>
  <sheets>
    <sheet name="CATALOGUE PRODUIT" sheetId="1" r:id="rId1"/>
    <sheet name="BULLETIN DE COMMANDE" sheetId="2" r:id="rId2"/>
    <sheet name="BON DE LIVRAISON" sheetId="3" r:id="rId3"/>
    <sheet name="FACTURATION" sheetId="4" r:id="rId4"/>
    <sheet name="AVOIR" sheetId="5" r:id="rId5"/>
  </sheets>
  <definedNames>
    <definedName name="_xlnm._FilterDatabase" localSheetId="0" hidden="1">'CATALOGUE PRODUIT'!$A$1:$E$591</definedName>
    <definedName name="REF">'CATALOGUE PRODUIT'!$A$2:$A$591</definedName>
    <definedName name="REFFACT">FACTURATION!$A$17:$A$22</definedName>
  </definedNames>
  <calcPr calcId="145621"/>
</workbook>
</file>

<file path=xl/calcChain.xml><?xml version="1.0" encoding="utf-8"?>
<calcChain xmlns="http://schemas.openxmlformats.org/spreadsheetml/2006/main">
  <c r="C13" i="5" l="1"/>
  <c r="H20" i="5" l="1"/>
  <c r="H21" i="5"/>
  <c r="H22" i="5"/>
  <c r="J22" i="5"/>
  <c r="J21" i="5"/>
  <c r="J20" i="5"/>
  <c r="J19" i="5"/>
  <c r="F20" i="5"/>
  <c r="F21" i="5"/>
  <c r="F22" i="5"/>
  <c r="D20" i="5"/>
  <c r="D21" i="5"/>
  <c r="D22" i="5"/>
  <c r="B20" i="5"/>
  <c r="B21" i="5"/>
  <c r="B22" i="5"/>
  <c r="B20" i="2"/>
  <c r="A24" i="3"/>
  <c r="D26" i="5"/>
  <c r="C11" i="5"/>
  <c r="C12" i="5" s="1"/>
  <c r="I1" i="5"/>
  <c r="C12" i="4"/>
  <c r="C13" i="4" s="1"/>
  <c r="D30" i="4"/>
  <c r="B11" i="2" l="1"/>
  <c r="I1" i="4"/>
  <c r="D27" i="4" s="1"/>
  <c r="C14" i="4" l="1"/>
  <c r="B23" i="3" l="1"/>
  <c r="B17" i="4" s="1"/>
  <c r="C20" i="2"/>
  <c r="C23" i="3" s="1"/>
  <c r="D20" i="2"/>
  <c r="D23" i="3" s="1"/>
  <c r="E20" i="2"/>
  <c r="E23" i="3" s="1"/>
  <c r="F23" i="3"/>
  <c r="I17" i="4" s="1"/>
  <c r="F24" i="3"/>
  <c r="I18" i="4" s="1"/>
  <c r="F25" i="3"/>
  <c r="I19" i="4" s="1"/>
  <c r="F26" i="3"/>
  <c r="F27" i="3"/>
  <c r="I21" i="4" s="1"/>
  <c r="F28" i="3"/>
  <c r="I22" i="4" s="1"/>
  <c r="A18" i="4"/>
  <c r="A25" i="3"/>
  <c r="A26" i="3"/>
  <c r="A27" i="3"/>
  <c r="A21" i="4" s="1"/>
  <c r="A28" i="3"/>
  <c r="A22" i="4" s="1"/>
  <c r="A23" i="3"/>
  <c r="A17" i="4" s="1"/>
  <c r="C19" i="3"/>
  <c r="D19" i="3"/>
  <c r="C17" i="3"/>
  <c r="C16" i="3"/>
  <c r="B21" i="2"/>
  <c r="B24" i="3" s="1"/>
  <c r="C21" i="2"/>
  <c r="C24" i="3" s="1"/>
  <c r="D21" i="2"/>
  <c r="D24" i="3" s="1"/>
  <c r="E21" i="2"/>
  <c r="E24" i="3" s="1"/>
  <c r="B22" i="2"/>
  <c r="B25" i="3" s="1"/>
  <c r="B19" i="4" s="1"/>
  <c r="C22" i="2"/>
  <c r="C25" i="3" s="1"/>
  <c r="D22" i="2"/>
  <c r="D25" i="3" s="1"/>
  <c r="E22" i="2"/>
  <c r="E25" i="3" s="1"/>
  <c r="B23" i="2"/>
  <c r="B26" i="3" s="1"/>
  <c r="B20" i="4" s="1"/>
  <c r="C23" i="2"/>
  <c r="C26" i="3" s="1"/>
  <c r="D23" i="2"/>
  <c r="D26" i="3" s="1"/>
  <c r="E23" i="2"/>
  <c r="E26" i="3" s="1"/>
  <c r="B24" i="2"/>
  <c r="B27" i="3" s="1"/>
  <c r="B21" i="4" s="1"/>
  <c r="C24" i="2"/>
  <c r="C27" i="3" s="1"/>
  <c r="D21" i="4" s="1"/>
  <c r="D24" i="2"/>
  <c r="D27" i="3" s="1"/>
  <c r="F21" i="4" s="1"/>
  <c r="E24" i="2"/>
  <c r="E27" i="3" s="1"/>
  <c r="H21" i="4" s="1"/>
  <c r="B25" i="2"/>
  <c r="B28" i="3" s="1"/>
  <c r="B22" i="4" s="1"/>
  <c r="C25" i="2"/>
  <c r="C28" i="3" s="1"/>
  <c r="D22" i="4" s="1"/>
  <c r="D25" i="2"/>
  <c r="D28" i="3" s="1"/>
  <c r="F22" i="4" s="1"/>
  <c r="E25" i="2"/>
  <c r="E28" i="3" s="1"/>
  <c r="H22" i="4" s="1"/>
  <c r="H11" i="4" l="1"/>
  <c r="H10" i="5"/>
  <c r="G11" i="4"/>
  <c r="G10" i="5"/>
  <c r="G9" i="4"/>
  <c r="G8" i="5"/>
  <c r="G8" i="4"/>
  <c r="G7" i="5"/>
  <c r="F19" i="5"/>
  <c r="B18" i="5"/>
  <c r="H19" i="5"/>
  <c r="F18" i="5"/>
  <c r="D19" i="5"/>
  <c r="B19" i="5"/>
  <c r="B17" i="5"/>
  <c r="H20" i="4"/>
  <c r="D20" i="4"/>
  <c r="F20" i="4"/>
  <c r="A20" i="4"/>
  <c r="H18" i="5" s="1"/>
  <c r="J18" i="5" s="1"/>
  <c r="H19" i="4"/>
  <c r="D19" i="4"/>
  <c r="F19" i="4"/>
  <c r="F18" i="4"/>
  <c r="H18" i="4"/>
  <c r="D18" i="4"/>
  <c r="B18" i="4"/>
  <c r="H17" i="4"/>
  <c r="H17" i="5" s="1"/>
  <c r="J17" i="5" s="1"/>
  <c r="D17" i="4"/>
  <c r="F17" i="4"/>
  <c r="F17" i="5" s="1"/>
  <c r="G24" i="2"/>
  <c r="G25" i="2"/>
  <c r="G22" i="2"/>
  <c r="G25" i="3"/>
  <c r="J19" i="4" s="1"/>
  <c r="G27" i="3"/>
  <c r="J21" i="4" s="1"/>
  <c r="G28" i="3"/>
  <c r="J22" i="4" s="1"/>
  <c r="G20" i="2"/>
  <c r="G23" i="2"/>
  <c r="G26" i="3"/>
  <c r="J20" i="4" s="1"/>
  <c r="I20" i="4"/>
  <c r="G23" i="3"/>
  <c r="G24" i="3"/>
  <c r="J18" i="4" s="1"/>
  <c r="G21" i="2"/>
  <c r="D18" i="5" l="1"/>
  <c r="D17" i="5"/>
  <c r="J23" i="5"/>
  <c r="G26" i="2"/>
  <c r="G29" i="3"/>
  <c r="J17" i="4"/>
  <c r="J23" i="4" s="1"/>
  <c r="I24" i="4" s="1"/>
  <c r="J24" i="4" l="1"/>
  <c r="J25" i="4" s="1"/>
  <c r="J26" i="4" s="1"/>
  <c r="J27" i="4" s="1"/>
  <c r="I24" i="5"/>
  <c r="J24" i="5" s="1"/>
  <c r="J25" i="5" s="1"/>
  <c r="G31" i="3"/>
  <c r="G30" i="3"/>
  <c r="D25" i="5" l="1"/>
  <c r="J26" i="5"/>
  <c r="G32" i="3"/>
  <c r="J28" i="4"/>
  <c r="D31" i="4" s="1"/>
  <c r="D29" i="4"/>
  <c r="D27" i="5" l="1"/>
  <c r="J27" i="5"/>
  <c r="J30" i="5" s="1"/>
  <c r="J29" i="4"/>
  <c r="J33" i="4" s="1"/>
</calcChain>
</file>

<file path=xl/comments1.xml><?xml version="1.0" encoding="utf-8"?>
<comments xmlns="http://schemas.openxmlformats.org/spreadsheetml/2006/main">
  <authors>
    <author>papa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ATTENTION 
SEULES LES PARTIES GRISEES SONT A COMPLETER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papa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ATTENTION 
SEULES LES PARTIES GRISEES SONT A COMPLETER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<sst xmlns="http://schemas.openxmlformats.org/spreadsheetml/2006/main" count="2492" uniqueCount="1333">
  <si>
    <t>MARQUE</t>
  </si>
  <si>
    <t>reference pdt</t>
  </si>
  <si>
    <t>DESIGNATION PRODUIT</t>
  </si>
  <si>
    <t>Prix € HT</t>
  </si>
  <si>
    <t>ALPURE</t>
  </si>
  <si>
    <t>ALP1</t>
  </si>
  <si>
    <t>Crème Jour Anti-rides IP15</t>
  </si>
  <si>
    <t>POT 50 ML (PN à PS)</t>
  </si>
  <si>
    <t>ALP2</t>
  </si>
  <si>
    <t>Correction Lift Crème Nuit Anti-rides</t>
  </si>
  <si>
    <t>POT 50 ML (TP)</t>
  </si>
  <si>
    <t>ALP3</t>
  </si>
  <si>
    <t>Perfection Regard Crème Anti-rides Yeux</t>
  </si>
  <si>
    <t>FLACON POMPE 15 ML (TP)</t>
  </si>
  <si>
    <t>ALP4</t>
  </si>
  <si>
    <t xml:space="preserve">Perfection Intense Sérum Anti-âge </t>
  </si>
  <si>
    <t>FLACON POMPE 30 ML (TP)</t>
  </si>
  <si>
    <t>ALP5</t>
  </si>
  <si>
    <t>Crème Energisante Haute Hydratation</t>
  </si>
  <si>
    <t>POT 50 ML Visage &amp; Cou (PN à PS)</t>
  </si>
  <si>
    <t>ALP6</t>
  </si>
  <si>
    <t>Démaquillant Express Tonique Détoxifiant</t>
  </si>
  <si>
    <t xml:space="preserve"> FLACON POMPE 200 ML (TP)</t>
  </si>
  <si>
    <t>ARDEN</t>
  </si>
  <si>
    <t>ARD1</t>
  </si>
  <si>
    <t>5ème AVENUE</t>
  </si>
  <si>
    <t>EDP VAPO 125 ML</t>
  </si>
  <si>
    <t>ARD2</t>
  </si>
  <si>
    <t>SUNFLOWERS</t>
  </si>
  <si>
    <t>EDT VAPO 100 ML</t>
  </si>
  <si>
    <t>ARMANI</t>
  </si>
  <si>
    <t>ARM1</t>
  </si>
  <si>
    <t>ACQUA DI GIOIA</t>
  </si>
  <si>
    <t>EDP VAPO 100 ML</t>
  </si>
  <si>
    <t>ARM2</t>
  </si>
  <si>
    <t>ARMANI CODE FEMME</t>
  </si>
  <si>
    <t>EDP VAPO 75 ML</t>
  </si>
  <si>
    <t>ARM3</t>
  </si>
  <si>
    <t>ARM4</t>
  </si>
  <si>
    <t>EMPORIO ELLE</t>
  </si>
  <si>
    <t>ARM5</t>
  </si>
  <si>
    <t>ACQUA DI GIO HOMME ESSENZA (nouveau)</t>
  </si>
  <si>
    <t>ARM6</t>
  </si>
  <si>
    <t>ARMANI CODE SPORT</t>
  </si>
  <si>
    <t>EDT VAPO 75 ML</t>
  </si>
  <si>
    <t>ARM7</t>
  </si>
  <si>
    <t>EMPORIO DIAMONDS MEN</t>
  </si>
  <si>
    <t>ARM8</t>
  </si>
  <si>
    <t>ARMANI CODE (BLACK)</t>
  </si>
  <si>
    <t>ARM9</t>
  </si>
  <si>
    <t>ARMANI HOMME (EAU POUR HOMME)</t>
  </si>
  <si>
    <t>ARM10</t>
  </si>
  <si>
    <t>ACQUA DI GIO HOMME</t>
  </si>
  <si>
    <t>ARM11</t>
  </si>
  <si>
    <t>EDT VAPO 200 ML</t>
  </si>
  <si>
    <t>AZZARO</t>
  </si>
  <si>
    <t>AZZ1</t>
  </si>
  <si>
    <t>AZZARO POUR HOMME L'EAU (nouveau)</t>
  </si>
  <si>
    <t>AZZ2</t>
  </si>
  <si>
    <t>DECIBEL</t>
  </si>
  <si>
    <t>AZZ3</t>
  </si>
  <si>
    <t>AZZARO HOMME ELIXIR</t>
  </si>
  <si>
    <t>AZZ4</t>
  </si>
  <si>
    <r>
      <t>AZZARO HOMME</t>
    </r>
    <r>
      <rPr>
        <sz val="11"/>
        <color theme="1"/>
        <rFont val="Calibri"/>
        <family val="2"/>
        <scheme val="minor"/>
      </rPr>
      <t/>
    </r>
  </si>
  <si>
    <t>EDT FLACON 400 ML</t>
  </si>
  <si>
    <t>AZZ5</t>
  </si>
  <si>
    <t>AZZ6</t>
  </si>
  <si>
    <t>AZZ7</t>
  </si>
  <si>
    <t xml:space="preserve">CHROME </t>
  </si>
  <si>
    <t>AZZ8</t>
  </si>
  <si>
    <t>AZZ9</t>
  </si>
  <si>
    <t>CHROME SPORT</t>
  </si>
  <si>
    <t>BALANCIAGA</t>
  </si>
  <si>
    <t>BAL1</t>
  </si>
  <si>
    <t>L'ESSENCE BALENCIAGA (nouveau)</t>
  </si>
  <si>
    <t>BAL2</t>
  </si>
  <si>
    <t>BALENCIAGA PARIS</t>
  </si>
  <si>
    <t>BALMAIN</t>
  </si>
  <si>
    <t>BAL3</t>
  </si>
  <si>
    <t xml:space="preserve">IVOIRE </t>
  </si>
  <si>
    <t>BAL4</t>
  </si>
  <si>
    <t xml:space="preserve">MONSIEUR </t>
  </si>
  <si>
    <t>BOGART</t>
  </si>
  <si>
    <t>BOG1</t>
  </si>
  <si>
    <t>BOGART DE BOGART</t>
  </si>
  <si>
    <t>EDT VAPO 90 ML</t>
  </si>
  <si>
    <t>BOSS HUGO</t>
  </si>
  <si>
    <t>BOS1</t>
  </si>
  <si>
    <t>ORANGE SUNSET</t>
  </si>
  <si>
    <t>EDT ATO 75 ML</t>
  </si>
  <si>
    <t>BOS2</t>
  </si>
  <si>
    <t xml:space="preserve">BOSS ORANGE </t>
  </si>
  <si>
    <t>BOS3</t>
  </si>
  <si>
    <t>HUGO XX</t>
  </si>
  <si>
    <t>BOS4</t>
  </si>
  <si>
    <t>BOSS FEMME</t>
  </si>
  <si>
    <t>BOS5</t>
  </si>
  <si>
    <t>HUGO WOMAN</t>
  </si>
  <si>
    <t>EDT VAPO 125 ML</t>
  </si>
  <si>
    <t>BOS6</t>
  </si>
  <si>
    <t>BOSS WOMAN</t>
  </si>
  <si>
    <t>EDP VAPO 90 ML</t>
  </si>
  <si>
    <t>BOS7</t>
  </si>
  <si>
    <t>DEEP RED</t>
  </si>
  <si>
    <t>BOS8</t>
  </si>
  <si>
    <t xml:space="preserve">BOSS BOTTLE SPORT (nouveau) </t>
  </si>
  <si>
    <t>BOS9</t>
  </si>
  <si>
    <t>JUST DIFFERENT</t>
  </si>
  <si>
    <t>BOS10</t>
  </si>
  <si>
    <t>BOSS ORANGE MAN</t>
  </si>
  <si>
    <t>BOS11</t>
  </si>
  <si>
    <t xml:space="preserve">BOSS BOTTLE NIGHT </t>
  </si>
  <si>
    <t>BOS12</t>
  </si>
  <si>
    <t>HUGO ELEMENT</t>
  </si>
  <si>
    <t>BOS13</t>
  </si>
  <si>
    <t>HUGO XY</t>
  </si>
  <si>
    <t>BOS14</t>
  </si>
  <si>
    <t>BOSS SELECTION</t>
  </si>
  <si>
    <t>BOS15</t>
  </si>
  <si>
    <t>BOS16</t>
  </si>
  <si>
    <t>BOSS SOUL</t>
  </si>
  <si>
    <t>BOS17</t>
  </si>
  <si>
    <t>BOS18</t>
  </si>
  <si>
    <t>BOS19</t>
  </si>
  <si>
    <t>BOS20</t>
  </si>
  <si>
    <t>BOS21</t>
  </si>
  <si>
    <t>BOUCHERON</t>
  </si>
  <si>
    <t>BOU1</t>
  </si>
  <si>
    <t>BOUCHERON FEMME</t>
  </si>
  <si>
    <t>BOU2</t>
  </si>
  <si>
    <t>BOU3</t>
  </si>
  <si>
    <t xml:space="preserve">FOR MEN </t>
  </si>
  <si>
    <t>BOU4</t>
  </si>
  <si>
    <t>BURBERRY</t>
  </si>
  <si>
    <t>BUR1</t>
  </si>
  <si>
    <t>BURBERRY BODY (nouveau)</t>
  </si>
  <si>
    <t>EDP VAPO 85 ML</t>
  </si>
  <si>
    <t>BUR2</t>
  </si>
  <si>
    <t>BURBERRY BODY INTENSE (nouveau)</t>
  </si>
  <si>
    <t>EDP INTENSE VAPO 85 ML</t>
  </si>
  <si>
    <t>BUR3</t>
  </si>
  <si>
    <t>BURBERRY SPORT FOR WOMEN</t>
  </si>
  <si>
    <t>BUR4</t>
  </si>
  <si>
    <t>BURBERRY FEMME</t>
  </si>
  <si>
    <t>BUR5</t>
  </si>
  <si>
    <t>THE BEAT</t>
  </si>
  <si>
    <t>BUR6</t>
  </si>
  <si>
    <t>LONDON</t>
  </si>
  <si>
    <t>BUR7</t>
  </si>
  <si>
    <t>BRIT</t>
  </si>
  <si>
    <t>BUR8</t>
  </si>
  <si>
    <t>BURBERRY SPORT FOR MEN</t>
  </si>
  <si>
    <t>BUR9</t>
  </si>
  <si>
    <t>THE BEAT MEN</t>
  </si>
  <si>
    <t>BUR10</t>
  </si>
  <si>
    <t>LONDON MEN</t>
  </si>
  <si>
    <t>BUR11</t>
  </si>
  <si>
    <t>BRIT FOR MEN</t>
  </si>
  <si>
    <t>CACHAREL</t>
  </si>
  <si>
    <t>CAC1</t>
  </si>
  <si>
    <t>AMOR AMOR FORBIDDEN KISS (nouveau)</t>
  </si>
  <si>
    <t>CAC2</t>
  </si>
  <si>
    <t>SCARLETT</t>
  </si>
  <si>
    <t>EDT VAPO 80 ML</t>
  </si>
  <si>
    <t>CAC3</t>
  </si>
  <si>
    <t>AMOR AMOR</t>
  </si>
  <si>
    <t>EDT VAPO 50 ML</t>
  </si>
  <si>
    <t>CAC4</t>
  </si>
  <si>
    <t>CAC5</t>
  </si>
  <si>
    <t>NOA</t>
  </si>
  <si>
    <t>CAC6</t>
  </si>
  <si>
    <t xml:space="preserve">LOULOU </t>
  </si>
  <si>
    <t>EDP VAPO 50 ML</t>
  </si>
  <si>
    <t>CAC7</t>
  </si>
  <si>
    <t xml:space="preserve">ANAIS ANAIS </t>
  </si>
  <si>
    <t>CAC8</t>
  </si>
  <si>
    <t>EDEN</t>
  </si>
  <si>
    <t>CAC9</t>
  </si>
  <si>
    <t xml:space="preserve">CACHAREL HOMME </t>
  </si>
  <si>
    <t>CARON</t>
  </si>
  <si>
    <t>CAR1</t>
  </si>
  <si>
    <t xml:space="preserve">FLEUR DE ROCAILLE </t>
  </si>
  <si>
    <t>CAR2</t>
  </si>
  <si>
    <t xml:space="preserve">POUR UN HOMME </t>
  </si>
  <si>
    <t>CARTIER</t>
  </si>
  <si>
    <t>BAISER VOLE (nouveau)</t>
  </si>
  <si>
    <t xml:space="preserve">CARTIER DE LUNE   </t>
  </si>
  <si>
    <t>CAR3</t>
  </si>
  <si>
    <t>DELICES</t>
  </si>
  <si>
    <t>CAR4</t>
  </si>
  <si>
    <t>MUST</t>
  </si>
  <si>
    <t>CAR5</t>
  </si>
  <si>
    <t>EAU DE CARTIER (mixte)</t>
  </si>
  <si>
    <t>CAR6</t>
  </si>
  <si>
    <t>DECLARATION</t>
  </si>
  <si>
    <t>CAR7</t>
  </si>
  <si>
    <t>MUST POUR HOMME</t>
  </si>
  <si>
    <t>CERRUTI</t>
  </si>
  <si>
    <t>CER1</t>
  </si>
  <si>
    <t>1881 FEMME</t>
  </si>
  <si>
    <t>CER2</t>
  </si>
  <si>
    <t>CER3</t>
  </si>
  <si>
    <t>1881 FAIR PLAY (nouveau)</t>
  </si>
  <si>
    <t>CER4</t>
  </si>
  <si>
    <t>1881 HOMME</t>
  </si>
  <si>
    <t>CHEVIGNON</t>
  </si>
  <si>
    <t>CHE1</t>
  </si>
  <si>
    <t>CHLOE</t>
  </si>
  <si>
    <t>CHL1</t>
  </si>
  <si>
    <t>L'EAU DE CHLOE (nouveau)</t>
  </si>
  <si>
    <t>CHL2</t>
  </si>
  <si>
    <t>CHL3</t>
  </si>
  <si>
    <t>LOVE CHLOE INTENSE</t>
  </si>
  <si>
    <t>CHL4</t>
  </si>
  <si>
    <t xml:space="preserve">LOVE CHLOE </t>
  </si>
  <si>
    <t>CHL5</t>
  </si>
  <si>
    <t>CLARINS</t>
  </si>
  <si>
    <t>CLA1</t>
  </si>
  <si>
    <t>LAIT DEMAQUILLANT VELOURS PN à PS</t>
  </si>
  <si>
    <t>FLACON 200 ML</t>
  </si>
  <si>
    <t>CLA2</t>
  </si>
  <si>
    <t>LOTION TONIQUE SANS ALCOOL PN à PS</t>
  </si>
  <si>
    <t>CLA3</t>
  </si>
  <si>
    <t xml:space="preserve">DOUX NETTOYANT MOUSSANT PS </t>
  </si>
  <si>
    <t>TUBE 125 ML</t>
  </si>
  <si>
    <t>CLA4</t>
  </si>
  <si>
    <t xml:space="preserve">DOUX NETTOYANT MOUSSANT PN </t>
  </si>
  <si>
    <t>CLA5</t>
  </si>
  <si>
    <t>DOUX NETTOYANT MOUSSANT PG</t>
  </si>
  <si>
    <t>CLA6</t>
  </si>
  <si>
    <t>MASQUE RAFFERMISSANT MULTI-REGENERANT</t>
  </si>
  <si>
    <t>TUBE 75 ML</t>
  </si>
  <si>
    <t>CLA7</t>
  </si>
  <si>
    <t>MASQUE CREME ANTI-SOIF SUPER-HYDRATANT</t>
  </si>
  <si>
    <t>CLA8</t>
  </si>
  <si>
    <t>LOTION DOUCE DEMAQUILLANTE YEUX</t>
  </si>
  <si>
    <t>FLACON 125 ML</t>
  </si>
  <si>
    <t>CLA9</t>
  </si>
  <si>
    <t xml:space="preserve">GEL CONTOUR YEUX </t>
  </si>
  <si>
    <t>TUBE 20 ML</t>
  </si>
  <si>
    <t>CLA10</t>
  </si>
  <si>
    <t>BAUME CONTOUR YEUX</t>
  </si>
  <si>
    <t>CLA11</t>
  </si>
  <si>
    <t xml:space="preserve">MASQUE CONTOUR YEUX    </t>
  </si>
  <si>
    <t>TUBE 30 ML</t>
  </si>
  <si>
    <t>CLA12</t>
  </si>
  <si>
    <t>CREME HAUTE EXIGENCE JOUR</t>
  </si>
  <si>
    <t xml:space="preserve">POT 50 ML </t>
  </si>
  <si>
    <t>CLA13</t>
  </si>
  <si>
    <t>CREME HAUTE EXIGENCE SOIR</t>
  </si>
  <si>
    <t>CLA14</t>
  </si>
  <si>
    <t>CREME DESALTERANTE SUPER HYDRATANTE</t>
  </si>
  <si>
    <t>POT 50 ML</t>
  </si>
  <si>
    <t>CLA15</t>
  </si>
  <si>
    <t>CREME ECLAT DU JOUR</t>
  </si>
  <si>
    <t>POT 30 ML</t>
  </si>
  <si>
    <t>CLA16</t>
  </si>
  <si>
    <t>MULTI ACTIVE JOUR CREME LISSANTE RIDES TP</t>
  </si>
  <si>
    <t>CLA17</t>
  </si>
  <si>
    <t>MULTI ACTIVE JOUR CREME LISSANTE RIDES PS</t>
  </si>
  <si>
    <t>CLA18</t>
  </si>
  <si>
    <t>MULTI-ACTIVE NUIT LEGERE TP</t>
  </si>
  <si>
    <t>CREME POT 50 ML</t>
  </si>
  <si>
    <t>CLA19</t>
  </si>
  <si>
    <t>MULTI-ACTIVE NUIT CONFORT PN à PS</t>
  </si>
  <si>
    <t>CLA20</t>
  </si>
  <si>
    <t xml:space="preserve">CREME TEINTEE DORE  </t>
  </si>
  <si>
    <t>TUBE 50 ML</t>
  </si>
  <si>
    <t>CLA21</t>
  </si>
  <si>
    <t>LIFT AFFINE VISAGE</t>
  </si>
  <si>
    <t>FLACON POMPE 50 ML</t>
  </si>
  <si>
    <t>CLA22</t>
  </si>
  <si>
    <t>CREME DOUCEUR JOUR</t>
  </si>
  <si>
    <t>CLA23</t>
  </si>
  <si>
    <t>MULTI-REGENERANTE JOUR FLUIDE LIFT ANTI-RIDES TP</t>
  </si>
  <si>
    <t>SPF 15 FLACON POMPE 50 ML</t>
  </si>
  <si>
    <t>CLA24</t>
  </si>
  <si>
    <t>MULTI-REGENERANTE JOUR CREME LIFT ANTI-RIDES TP</t>
  </si>
  <si>
    <t>CLA25</t>
  </si>
  <si>
    <t>MULTI-REGENERANTE JOUR CREME LIFT ANTI-RIDES PS</t>
  </si>
  <si>
    <t>CLA26</t>
  </si>
  <si>
    <t>MULTI-REGENERANTE NUIT CREME RAFFERMISSANTE TP</t>
  </si>
  <si>
    <t>CLA27</t>
  </si>
  <si>
    <t>MULTI-REGENERANTE NUIT CREME RAFFERMISSANTE PS</t>
  </si>
  <si>
    <t>CLA28</t>
  </si>
  <si>
    <t>CREME JEUNESSE COU MULTI-REGENERANTE</t>
  </si>
  <si>
    <t>CLA29</t>
  </si>
  <si>
    <t>FLUIDE HYDRATANT MATIFIANT</t>
  </si>
  <si>
    <t>PEAUX MIXTES 50 ML</t>
  </si>
  <si>
    <t>CLA30</t>
  </si>
  <si>
    <t xml:space="preserve">SERUM ANTI PORES DILATES </t>
  </si>
  <si>
    <t>30 ML</t>
  </si>
  <si>
    <t>CLA31</t>
  </si>
  <si>
    <t>FLUIDE REGULATEUR ULTRA MATIFIANT</t>
  </si>
  <si>
    <t>50 ML</t>
  </si>
  <si>
    <t>CLA32</t>
  </si>
  <si>
    <t>MASQUE PURIFIANT ECLAT</t>
  </si>
  <si>
    <t>CLA33</t>
  </si>
  <si>
    <t xml:space="preserve">BAUME BEAUTE ECLAIR   </t>
  </si>
  <si>
    <t>CLA34</t>
  </si>
  <si>
    <t xml:space="preserve">BAUME ANTI-RIDES YEUX MULTI-REGENERANT   </t>
  </si>
  <si>
    <t>CLA35</t>
  </si>
  <si>
    <t xml:space="preserve">SERUM SUPER LIFT YEUX MULTI-REGENERANT    </t>
  </si>
  <si>
    <t>CLA36</t>
  </si>
  <si>
    <t>DOUX POLISSANT CREME</t>
  </si>
  <si>
    <t>CLA37</t>
  </si>
  <si>
    <t xml:space="preserve">DOUX PEELING CREME </t>
  </si>
  <si>
    <t>CLA38</t>
  </si>
  <si>
    <t>EAU DYNAMISANTE</t>
  </si>
  <si>
    <t>LAIT FLACON 250 ML</t>
  </si>
  <si>
    <t>CLA39</t>
  </si>
  <si>
    <t>VAPO 100 ML</t>
  </si>
  <si>
    <t>CLA40</t>
  </si>
  <si>
    <t>CLA41</t>
  </si>
  <si>
    <t>FLACON 500 ML</t>
  </si>
  <si>
    <t>CLA42</t>
  </si>
  <si>
    <t>MOUSSE DOUCHE</t>
  </si>
  <si>
    <t>CLA43</t>
  </si>
  <si>
    <t>EAU RESSOURCANTE</t>
  </si>
  <si>
    <t>CLA44</t>
  </si>
  <si>
    <t>DEODORANT ROLL-ON</t>
  </si>
  <si>
    <t>CLA45</t>
  </si>
  <si>
    <t>SOIN ANTI VERGETURES</t>
  </si>
  <si>
    <t>CLA46</t>
  </si>
  <si>
    <t xml:space="preserve">BAUME CORPS SUPER HYDRATANT         </t>
  </si>
  <si>
    <t>CLA47</t>
  </si>
  <si>
    <t>LAIT HYDRATANT CORPS SOYEUX</t>
  </si>
  <si>
    <t>CLA48</t>
  </si>
  <si>
    <t xml:space="preserve">HUILE TONIC     </t>
  </si>
  <si>
    <t>FLACON 100 ML</t>
  </si>
  <si>
    <t>CLA49</t>
  </si>
  <si>
    <t>LIFT MINCEUR HAUTE DEFINITION</t>
  </si>
  <si>
    <t>TUBE 200 ML</t>
  </si>
  <si>
    <t>CLA50</t>
  </si>
  <si>
    <t>JEUNESSE DES MAINS</t>
  </si>
  <si>
    <t>TUBE 100 ML</t>
  </si>
  <si>
    <t>CLA51</t>
  </si>
  <si>
    <t>GEL BUSTE SUPER LIFT</t>
  </si>
  <si>
    <t>CLA52</t>
  </si>
  <si>
    <t>CREME SOLAIRE ANTI-RIDES VISAGE</t>
  </si>
  <si>
    <t>UVB 15, 75 ML</t>
  </si>
  <si>
    <t>CLA53</t>
  </si>
  <si>
    <t>UVB 30, 75 ML</t>
  </si>
  <si>
    <t>CLA54</t>
  </si>
  <si>
    <t>HUILE EMBELLISSANTE CORPS &amp; CHEVEUX</t>
  </si>
  <si>
    <t>UVB 6, SPRAY 150 ML</t>
  </si>
  <si>
    <t>CLA55</t>
  </si>
  <si>
    <t>CREME SOLAIRE CONFORT</t>
  </si>
  <si>
    <t>UVB 20, TUBE 200 ML</t>
  </si>
  <si>
    <t>CLA56</t>
  </si>
  <si>
    <t>LAIT FLUIDE DOUCEUR</t>
  </si>
  <si>
    <t>UVB 20, SPRAY 150 ML</t>
  </si>
  <si>
    <t>CLA57</t>
  </si>
  <si>
    <t>CREME SOLAIRE SECURITE PEAUX SENSIBLES</t>
  </si>
  <si>
    <t>UVB 30, TUBE 125 ML</t>
  </si>
  <si>
    <t>CLA58</t>
  </si>
  <si>
    <t>CREME DELICIEUSE AUTO-BRONZANTE VISAGE &amp; CORPS</t>
  </si>
  <si>
    <t>POT 125 ML</t>
  </si>
  <si>
    <t>CLA59</t>
  </si>
  <si>
    <t>SOIN REPARATEUR VISAGE &amp; DECOLLETE</t>
  </si>
  <si>
    <t>APRES-SOLEIL 50 ML</t>
  </si>
  <si>
    <t>CLA60</t>
  </si>
  <si>
    <t xml:space="preserve">GELEE FRAÎCHEUR APAISANTE REHYDRATANTE </t>
  </si>
  <si>
    <t>APRES-SOLEIL 150 ML</t>
  </si>
  <si>
    <t>CLA61</t>
  </si>
  <si>
    <t>BAUME REGENERANT REHYDRATANT INTENSE</t>
  </si>
  <si>
    <t>APRES-SOLEIL 200 ML</t>
  </si>
  <si>
    <t>CLA62</t>
  </si>
  <si>
    <t>NETTOYANT VISAGE</t>
  </si>
  <si>
    <t>CLA63</t>
  </si>
  <si>
    <t>SOIN ANTI-RIDES FERMETE TP</t>
  </si>
  <si>
    <t>CLA64</t>
  </si>
  <si>
    <t>BAUME HYDRATANT</t>
  </si>
  <si>
    <t>COUTURIER</t>
  </si>
  <si>
    <t>COU1</t>
  </si>
  <si>
    <t>CORIANDRE</t>
  </si>
  <si>
    <t>DAVIDOFF</t>
  </si>
  <si>
    <t>DAV1</t>
  </si>
  <si>
    <t>COOL WATER FEMME</t>
  </si>
  <si>
    <t>DAV2</t>
  </si>
  <si>
    <t>COOL WATER HOMME</t>
  </si>
  <si>
    <t>DIESEL</t>
  </si>
  <si>
    <t>DIE1</t>
  </si>
  <si>
    <t>LOVERDOSE (nouveau)</t>
  </si>
  <si>
    <t>DIE2</t>
  </si>
  <si>
    <t>FUEL FOR LIFE UNLIMITED</t>
  </si>
  <si>
    <t>DIE3</t>
  </si>
  <si>
    <t>FUEL LIFE ELLE</t>
  </si>
  <si>
    <t>DIE4</t>
  </si>
  <si>
    <t>ONLY THE BRAVE TATTOO (nouveau)</t>
  </si>
  <si>
    <t>DIE5</t>
  </si>
  <si>
    <t>ONLY THE BRAVE</t>
  </si>
  <si>
    <t>DIE6</t>
  </si>
  <si>
    <t>FUEL LIFE IL</t>
  </si>
  <si>
    <t>DIOR</t>
  </si>
  <si>
    <t>DIO1</t>
  </si>
  <si>
    <t>ESCALE AUX MARQUISES</t>
  </si>
  <si>
    <t>DIO2</t>
  </si>
  <si>
    <t>ESCALE A PONDICHERY</t>
  </si>
  <si>
    <t>DIO3</t>
  </si>
  <si>
    <t>ESCALE A PORTOFINO</t>
  </si>
  <si>
    <t>DIO4</t>
  </si>
  <si>
    <t>MIDNIGHT POISON</t>
  </si>
  <si>
    <t>DIO5</t>
  </si>
  <si>
    <t>PURE POISON</t>
  </si>
  <si>
    <t>DIO6</t>
  </si>
  <si>
    <t>ADDICT</t>
  </si>
  <si>
    <t>DIO7</t>
  </si>
  <si>
    <t>J'ADORE</t>
  </si>
  <si>
    <t>DIO8</t>
  </si>
  <si>
    <t>DIO9</t>
  </si>
  <si>
    <t>DIO10</t>
  </si>
  <si>
    <t>LAIT CORPS 200 ML</t>
  </si>
  <si>
    <t>DIO11</t>
  </si>
  <si>
    <t>MISS DIOR (l'original)</t>
  </si>
  <si>
    <t>DIO12</t>
  </si>
  <si>
    <t xml:space="preserve">DIORISSIMO </t>
  </si>
  <si>
    <t>DIO13</t>
  </si>
  <si>
    <t xml:space="preserve">DIORELLA </t>
  </si>
  <si>
    <t>DIO14</t>
  </si>
  <si>
    <t>MISS DIOR (chérie)</t>
  </si>
  <si>
    <t>DIO15</t>
  </si>
  <si>
    <t>DUNE</t>
  </si>
  <si>
    <t>DIO16</t>
  </si>
  <si>
    <t>DIO17</t>
  </si>
  <si>
    <t>HYPNOTIC POISON</t>
  </si>
  <si>
    <t>DIO18</t>
  </si>
  <si>
    <t xml:space="preserve">POISON </t>
  </si>
  <si>
    <t>DIO19</t>
  </si>
  <si>
    <t xml:space="preserve">DOLCE VITA </t>
  </si>
  <si>
    <t>DIO20</t>
  </si>
  <si>
    <t xml:space="preserve">FAHRENHEIT AQUA  </t>
  </si>
  <si>
    <t>DIO21</t>
  </si>
  <si>
    <t>FAHRENHEIT ABSOLUTE</t>
  </si>
  <si>
    <t>DIO22</t>
  </si>
  <si>
    <t>DIOR HOMME INTENSE</t>
  </si>
  <si>
    <t>DIO23</t>
  </si>
  <si>
    <t>DIOR HOMME SPORT</t>
  </si>
  <si>
    <t>DIO24</t>
  </si>
  <si>
    <t>FAHRENHEIT 32</t>
  </si>
  <si>
    <t>DIO25</t>
  </si>
  <si>
    <t xml:space="preserve">FAHRENHEIT </t>
  </si>
  <si>
    <t>DIO26</t>
  </si>
  <si>
    <t>DIO27</t>
  </si>
  <si>
    <t>DIOR HOMME</t>
  </si>
  <si>
    <t>DIO28</t>
  </si>
  <si>
    <t>DUNE HOMME</t>
  </si>
  <si>
    <t>DIO29</t>
  </si>
  <si>
    <t>EAU SAUVAGE</t>
  </si>
  <si>
    <t>DIO30</t>
  </si>
  <si>
    <t>DIO31</t>
  </si>
  <si>
    <t>DOLCE GABBANA</t>
  </si>
  <si>
    <t>DOL1</t>
  </si>
  <si>
    <t>ROSE THE ONE</t>
  </si>
  <si>
    <t>DOL2</t>
  </si>
  <si>
    <t>L'EAU THE ONE</t>
  </si>
  <si>
    <t>DOL3</t>
  </si>
  <si>
    <t>DG THE ONE</t>
  </si>
  <si>
    <t>DOL4</t>
  </si>
  <si>
    <t>LIGHT BLUE</t>
  </si>
  <si>
    <t>DOL5</t>
  </si>
  <si>
    <t>THE ONE MEN SPORT (nouveau)</t>
  </si>
  <si>
    <t>DOL6</t>
  </si>
  <si>
    <t xml:space="preserve">THE ONE GENTLEMAN </t>
  </si>
  <si>
    <t>DOL7</t>
  </si>
  <si>
    <t>THE ONE MEN</t>
  </si>
  <si>
    <t>DOL8</t>
  </si>
  <si>
    <t>LIGHT BLUE HOMME</t>
  </si>
  <si>
    <t>DOL9</t>
  </si>
  <si>
    <t>DOLCE HOMME</t>
  </si>
  <si>
    <t>EDEN PARK</t>
  </si>
  <si>
    <t>EDE1</t>
  </si>
  <si>
    <t>OVAL</t>
  </si>
  <si>
    <t>EDE2</t>
  </si>
  <si>
    <t>EAU DE SPORT</t>
  </si>
  <si>
    <t>ENTRE FILLES</t>
  </si>
  <si>
    <t>ENT1</t>
  </si>
  <si>
    <t>ENTRE FILLES (12-25 ans)</t>
  </si>
  <si>
    <t>ENT2</t>
  </si>
  <si>
    <t>ENTRE FILLES 2 (15-25 ans)</t>
  </si>
  <si>
    <t>FENDI</t>
  </si>
  <si>
    <t>FEN1</t>
  </si>
  <si>
    <t xml:space="preserve">FAN DI FENDI </t>
  </si>
  <si>
    <t>EDP ATO 75 ML</t>
  </si>
  <si>
    <t>FERRAGAMO</t>
  </si>
  <si>
    <t>FER1</t>
  </si>
  <si>
    <t>SIGNORINA (nouveau)</t>
  </si>
  <si>
    <t>JOHN GALLIANO</t>
  </si>
  <si>
    <t>GAL1</t>
  </si>
  <si>
    <t>PARLEZ-MOI D'AMOUR (nouveau)</t>
  </si>
  <si>
    <t>EDP VAPO 80 ML</t>
  </si>
  <si>
    <t>GAL2</t>
  </si>
  <si>
    <t>JOHN GALLIANO FEMME</t>
  </si>
  <si>
    <t>EDP VAPO 60 ML</t>
  </si>
  <si>
    <t>GAULTIER</t>
  </si>
  <si>
    <t>GAU1</t>
  </si>
  <si>
    <t>MA DAME</t>
  </si>
  <si>
    <t>GAU2</t>
  </si>
  <si>
    <t>GAU3</t>
  </si>
  <si>
    <t>GAU4</t>
  </si>
  <si>
    <t>GAU5</t>
  </si>
  <si>
    <t>EDT RECHARGE 75 ML</t>
  </si>
  <si>
    <t>GAU6</t>
  </si>
  <si>
    <t>GAU7</t>
  </si>
  <si>
    <t>EDP VAPO 120 ML</t>
  </si>
  <si>
    <t>GAU8</t>
  </si>
  <si>
    <t>KOKORICO (nouveau)</t>
  </si>
  <si>
    <t>GAU9</t>
  </si>
  <si>
    <t>GAU10</t>
  </si>
  <si>
    <t>LE MALE TERRIBLE</t>
  </si>
  <si>
    <t>GAU11</t>
  </si>
  <si>
    <t>GAU12</t>
  </si>
  <si>
    <t>EDT FLACON 125 ML</t>
  </si>
  <si>
    <t>GAU13</t>
  </si>
  <si>
    <t>GAU14</t>
  </si>
  <si>
    <t>GAU15</t>
  </si>
  <si>
    <t>GAU16</t>
  </si>
  <si>
    <t>AFS FLACON 125 ML</t>
  </si>
  <si>
    <t>GAU17</t>
  </si>
  <si>
    <t>DEO STICK 75 GR</t>
  </si>
  <si>
    <t>GIORGIO</t>
  </si>
  <si>
    <t>GIO1</t>
  </si>
  <si>
    <t xml:space="preserve">GIORGIO BEVERLY HILLS </t>
  </si>
  <si>
    <t>GIVENCHY</t>
  </si>
  <si>
    <t>GIV1</t>
  </si>
  <si>
    <t>VERY IRRESISTIBLE ELECTRIC ROSE (nouveau)</t>
  </si>
  <si>
    <t>GIV2</t>
  </si>
  <si>
    <t>DAHLIA NOIR (nouveau)</t>
  </si>
  <si>
    <t>GIV3</t>
  </si>
  <si>
    <t>GIV4</t>
  </si>
  <si>
    <t>VERY IRRESISTIBLE INTENSE</t>
  </si>
  <si>
    <t>GIV5</t>
  </si>
  <si>
    <t xml:space="preserve">PLAY FOR HER </t>
  </si>
  <si>
    <t>GIV6</t>
  </si>
  <si>
    <t xml:space="preserve">PLAY INTENSE FOR HER </t>
  </si>
  <si>
    <t>GIV7</t>
  </si>
  <si>
    <t>EAUDEMOISELLE</t>
  </si>
  <si>
    <t>GIV8</t>
  </si>
  <si>
    <t>ANGE OU DEMON LE SECRET</t>
  </si>
  <si>
    <t>GIV9</t>
  </si>
  <si>
    <t>GIV10</t>
  </si>
  <si>
    <t>ANGE OU DEMON</t>
  </si>
  <si>
    <t>GIV11</t>
  </si>
  <si>
    <t>GIV12</t>
  </si>
  <si>
    <t>VERY IRRESISTIBLE SENSUAL</t>
  </si>
  <si>
    <t>GIV13</t>
  </si>
  <si>
    <t>VERY IRRESISTIBLE</t>
  </si>
  <si>
    <t>GIV14</t>
  </si>
  <si>
    <t>HOT COUTURE</t>
  </si>
  <si>
    <t>GIV15</t>
  </si>
  <si>
    <t>GIV16</t>
  </si>
  <si>
    <t xml:space="preserve">AMARIGE </t>
  </si>
  <si>
    <t>GIV17</t>
  </si>
  <si>
    <t>ORGANZA</t>
  </si>
  <si>
    <t>GIV18</t>
  </si>
  <si>
    <t>YSATIS</t>
  </si>
  <si>
    <t>GIV19</t>
  </si>
  <si>
    <t>PLAY SPORT (nouveau)</t>
  </si>
  <si>
    <t>GIV20</t>
  </si>
  <si>
    <t>PLAY INTENSE</t>
  </si>
  <si>
    <t>GIV21</t>
  </si>
  <si>
    <t>PLAY</t>
  </si>
  <si>
    <t>GIV22</t>
  </si>
  <si>
    <t>PI NEO</t>
  </si>
  <si>
    <t>GIV23</t>
  </si>
  <si>
    <t>VERY IRRESISTIBLE HOMME</t>
  </si>
  <si>
    <t>GIV24</t>
  </si>
  <si>
    <t>PI</t>
  </si>
  <si>
    <t>GIV25</t>
  </si>
  <si>
    <t xml:space="preserve">GENTLEMAN </t>
  </si>
  <si>
    <t>GIV26</t>
  </si>
  <si>
    <t>XERUYS ROUGE</t>
  </si>
  <si>
    <t>GUCCI</t>
  </si>
  <si>
    <t>GUC1</t>
  </si>
  <si>
    <t>GUILTY INTENSE (nouveau)</t>
  </si>
  <si>
    <t>GUC2</t>
  </si>
  <si>
    <t xml:space="preserve">GUILTY </t>
  </si>
  <si>
    <t>GUC3</t>
  </si>
  <si>
    <t>FLORA BY GUCCI</t>
  </si>
  <si>
    <t>GUC4</t>
  </si>
  <si>
    <t>GUCCI BY GUCCI</t>
  </si>
  <si>
    <t>GUC5</t>
  </si>
  <si>
    <t>GUILTY HOMME</t>
  </si>
  <si>
    <t>GUC6</t>
  </si>
  <si>
    <t>GUCCI BY GUCCI HOMME</t>
  </si>
  <si>
    <t>GUERLAIN</t>
  </si>
  <si>
    <t>GUE1</t>
  </si>
  <si>
    <t>LA PETITE ROBE NOIRE (nouveau)</t>
  </si>
  <si>
    <t>GUE2</t>
  </si>
  <si>
    <t>IDYLLE EAU SUBLIME (nouveau)</t>
  </si>
  <si>
    <t>GUE3</t>
  </si>
  <si>
    <t>SHALIMAR INITIAL (nouveau)</t>
  </si>
  <si>
    <t>GUE4</t>
  </si>
  <si>
    <t>IDYLLE</t>
  </si>
  <si>
    <t>GUE5</t>
  </si>
  <si>
    <t>GUE6</t>
  </si>
  <si>
    <t>INSOLENCE</t>
  </si>
  <si>
    <t>GUE7</t>
  </si>
  <si>
    <t>GUE8</t>
  </si>
  <si>
    <t>GUE9</t>
  </si>
  <si>
    <t>MY INSOLENCE</t>
  </si>
  <si>
    <t>GUE10</t>
  </si>
  <si>
    <t>L'INSTANT</t>
  </si>
  <si>
    <t>GUE11</t>
  </si>
  <si>
    <t>L'INSTANT MAGIC</t>
  </si>
  <si>
    <t>GUE12</t>
  </si>
  <si>
    <t xml:space="preserve">CHAMPS ELYSEES </t>
  </si>
  <si>
    <t>GUE13</t>
  </si>
  <si>
    <t>EDT RECHARGE 93 ML</t>
  </si>
  <si>
    <t>GUE14</t>
  </si>
  <si>
    <t xml:space="preserve">SAMSARA </t>
  </si>
  <si>
    <t>GUE15</t>
  </si>
  <si>
    <t>GUE16</t>
  </si>
  <si>
    <t xml:space="preserve">JARDINS DE BAGATELLE </t>
  </si>
  <si>
    <t>EDT COMPLET 93 ML</t>
  </si>
  <si>
    <t>GUE17</t>
  </si>
  <si>
    <t>GUE18</t>
  </si>
  <si>
    <t xml:space="preserve">SHALIMAR </t>
  </si>
  <si>
    <t>EDP RECHARGE 50 ML</t>
  </si>
  <si>
    <t>GUE19</t>
  </si>
  <si>
    <t>GUE20</t>
  </si>
  <si>
    <t>GUE21</t>
  </si>
  <si>
    <t>GUE22</t>
  </si>
  <si>
    <t xml:space="preserve">CHAMADE </t>
  </si>
  <si>
    <t>GUE23</t>
  </si>
  <si>
    <t>MITSOUKO</t>
  </si>
  <si>
    <t>GUE24</t>
  </si>
  <si>
    <t>HEURE BLEUE</t>
  </si>
  <si>
    <t>GUE25</t>
  </si>
  <si>
    <t>GUE26</t>
  </si>
  <si>
    <t>AQUA ALLEGORIA LYS SOLEIA (nouveau)</t>
  </si>
  <si>
    <t>GUE27</t>
  </si>
  <si>
    <t>AQUA ALLEGORIA PAMPLELUNE</t>
  </si>
  <si>
    <t>GUE28</t>
  </si>
  <si>
    <t>AQUA ALLEGORIA HERBA FRESCA</t>
  </si>
  <si>
    <t>GUE29</t>
  </si>
  <si>
    <t>AQUA ALLEGORIA MANDARINE BASILIC</t>
  </si>
  <si>
    <t>GUE30</t>
  </si>
  <si>
    <t>GUERLAIN HOMME L'EAU BOISEE (nouveau)</t>
  </si>
  <si>
    <t>GUE31</t>
  </si>
  <si>
    <t>HABIT ROUGE L'EAU (nouveau)</t>
  </si>
  <si>
    <t>GUE32</t>
  </si>
  <si>
    <t>GUERLAIN HOMME</t>
  </si>
  <si>
    <t>GUE33</t>
  </si>
  <si>
    <t>L'INSTANT HOMME</t>
  </si>
  <si>
    <t>GUE34</t>
  </si>
  <si>
    <t xml:space="preserve">HABIT ROUGE </t>
  </si>
  <si>
    <t>GUE35</t>
  </si>
  <si>
    <t>GUE36</t>
  </si>
  <si>
    <t>HERITAGE</t>
  </si>
  <si>
    <t>GUE37</t>
  </si>
  <si>
    <t xml:space="preserve">VETIVER </t>
  </si>
  <si>
    <t>GUESS</t>
  </si>
  <si>
    <t>GUE38</t>
  </si>
  <si>
    <t>GUESS SEDUCTIVE I'M YOURS (nouveau)</t>
  </si>
  <si>
    <t>GUE39</t>
  </si>
  <si>
    <t>GUESS SEDUCTIVE</t>
  </si>
  <si>
    <t>GUE40</t>
  </si>
  <si>
    <t>GUESS WOMAN</t>
  </si>
  <si>
    <t>GUE41</t>
  </si>
  <si>
    <t>GUESS BY MARCIANO WOMAN</t>
  </si>
  <si>
    <t>GUE42</t>
  </si>
  <si>
    <t>GUESS SEDUCTIVE HOMME (nouveau)</t>
  </si>
  <si>
    <t>GUE43</t>
  </si>
  <si>
    <t>GUESS BY MARCIANO MAN</t>
  </si>
  <si>
    <t>HERMES</t>
  </si>
  <si>
    <t>HER1</t>
  </si>
  <si>
    <t xml:space="preserve">UN JARDIN SUR LE TOIT  </t>
  </si>
  <si>
    <t>HER2</t>
  </si>
  <si>
    <t>KELLY CALECHE</t>
  </si>
  <si>
    <t>HER3</t>
  </si>
  <si>
    <t xml:space="preserve">ELIXIR DES MERVEILLES </t>
  </si>
  <si>
    <t>HER4</t>
  </si>
  <si>
    <t>HER5</t>
  </si>
  <si>
    <t xml:space="preserve">EAU DES MERVEILLES </t>
  </si>
  <si>
    <t>HER6</t>
  </si>
  <si>
    <t xml:space="preserve">24 FAUBOURG </t>
  </si>
  <si>
    <t>HER7</t>
  </si>
  <si>
    <t xml:space="preserve">25 FAUBOURG </t>
  </si>
  <si>
    <t>HER8</t>
  </si>
  <si>
    <t xml:space="preserve">CALECHE </t>
  </si>
  <si>
    <t>HER9</t>
  </si>
  <si>
    <t>HER10</t>
  </si>
  <si>
    <t>UN JARDIN SUR LE NIL</t>
  </si>
  <si>
    <t>HER11</t>
  </si>
  <si>
    <t>UN JARDIN EN MEDITERRANNEE</t>
  </si>
  <si>
    <t>HER12</t>
  </si>
  <si>
    <t>COLOGNE VAPO 100 ML</t>
  </si>
  <si>
    <t>HER13</t>
  </si>
  <si>
    <t>PARFUM VAPO 100 ML (nouveau)</t>
  </si>
  <si>
    <t>HER14</t>
  </si>
  <si>
    <t>EDT VAPO 100 ML RECHARGEABLE</t>
  </si>
  <si>
    <t>HER15</t>
  </si>
  <si>
    <t>TERRE D'HERMES</t>
  </si>
  <si>
    <t>IKKS</t>
  </si>
  <si>
    <t>IKK1</t>
  </si>
  <si>
    <t>IKKS WOMEN</t>
  </si>
  <si>
    <t>IKK2</t>
  </si>
  <si>
    <t>IKKS LITTLE WOMAN</t>
  </si>
  <si>
    <t>IKK3</t>
  </si>
  <si>
    <t>IKKS MEN</t>
  </si>
  <si>
    <t>IKK4</t>
  </si>
  <si>
    <t>IKKS YOUNG MAN</t>
  </si>
  <si>
    <t>IKK5</t>
  </si>
  <si>
    <t>IKKS BABY</t>
  </si>
  <si>
    <t>EDSenteur VAPO 100 ML</t>
  </si>
  <si>
    <t>MARC JACOBS</t>
  </si>
  <si>
    <t>JAC1</t>
  </si>
  <si>
    <t xml:space="preserve">DAISY EAU SO FRESH </t>
  </si>
  <si>
    <t>JAC2</t>
  </si>
  <si>
    <t>LOLA</t>
  </si>
  <si>
    <t>JAC3</t>
  </si>
  <si>
    <t xml:space="preserve">DAISY </t>
  </si>
  <si>
    <t>JAC4</t>
  </si>
  <si>
    <t>BANG</t>
  </si>
  <si>
    <t>KENZO</t>
  </si>
  <si>
    <t>KEN1</t>
  </si>
  <si>
    <t>MADLY (nouveau)</t>
  </si>
  <si>
    <t>KEN2</t>
  </si>
  <si>
    <t>FLOWER TAG (nouveau)</t>
  </si>
  <si>
    <t>KEN3</t>
  </si>
  <si>
    <t>KEN4</t>
  </si>
  <si>
    <t>KENZO AMOUR FLORALE</t>
  </si>
  <si>
    <t>EDT VAPO 85 ML</t>
  </si>
  <si>
    <t>KEN5</t>
  </si>
  <si>
    <t>KENZO AMOUR</t>
  </si>
  <si>
    <t>KEN6</t>
  </si>
  <si>
    <t>KEN7</t>
  </si>
  <si>
    <t>FLOWER BY KENZO</t>
  </si>
  <si>
    <t>EDP VAPO 30 ML</t>
  </si>
  <si>
    <t>KEN8</t>
  </si>
  <si>
    <t>EDP VAPO 50 ML RECHARGEABLE</t>
  </si>
  <si>
    <t>KEN9</t>
  </si>
  <si>
    <t>EDP VAPO 100 ML RECHARGEABLE</t>
  </si>
  <si>
    <t>KEN10</t>
  </si>
  <si>
    <t>EDP RECHARGE 100 ML</t>
  </si>
  <si>
    <t>KEN11</t>
  </si>
  <si>
    <t>PARFUM D'ÉTÉ</t>
  </si>
  <si>
    <t>KEN12</t>
  </si>
  <si>
    <t>JUNGLE ELEPHANT</t>
  </si>
  <si>
    <t>KEN13</t>
  </si>
  <si>
    <t>L'EAU PAR KENZO FEMME</t>
  </si>
  <si>
    <t>KEN14</t>
  </si>
  <si>
    <t>KENZO HOMME SPORT (nouveau)</t>
  </si>
  <si>
    <t>KEN15</t>
  </si>
  <si>
    <t xml:space="preserve">KENZO HOMME BOISE </t>
  </si>
  <si>
    <t>KEN16</t>
  </si>
  <si>
    <t>L'EAU PAR KENZO HOMME</t>
  </si>
  <si>
    <t>KEN17</t>
  </si>
  <si>
    <t>KENZO HOMME</t>
  </si>
  <si>
    <t>KEN18</t>
  </si>
  <si>
    <t>JUNGLE HOMME</t>
  </si>
  <si>
    <t>CALVIN KLEIN</t>
  </si>
  <si>
    <t>KLE1</t>
  </si>
  <si>
    <t>CK SHOCK FOR HER (nouveau)</t>
  </si>
  <si>
    <t>KLE2</t>
  </si>
  <si>
    <t>CALVIN KLEIN BEAUTY</t>
  </si>
  <si>
    <t>KLE3</t>
  </si>
  <si>
    <t>FORBIDDEN EUPHORIA</t>
  </si>
  <si>
    <t>KLE4</t>
  </si>
  <si>
    <t>CK IN TO YOU HER</t>
  </si>
  <si>
    <t>EDT VAPO 150 ML</t>
  </si>
  <si>
    <t>KLE5</t>
  </si>
  <si>
    <t>EUPHORIA</t>
  </si>
  <si>
    <t>KLE6</t>
  </si>
  <si>
    <t>ETERNITY MOMENT</t>
  </si>
  <si>
    <t>KLE7</t>
  </si>
  <si>
    <t>ETERNITY FEMME</t>
  </si>
  <si>
    <t>KLE8</t>
  </si>
  <si>
    <t>OBSESSION FEMME</t>
  </si>
  <si>
    <t>KLE9</t>
  </si>
  <si>
    <t>EDT FLACON/VAPO 100 ML</t>
  </si>
  <si>
    <t>KLE10</t>
  </si>
  <si>
    <t>EDT FLACON/VAPO 200 ML</t>
  </si>
  <si>
    <t>KLE11</t>
  </si>
  <si>
    <t>KLE12</t>
  </si>
  <si>
    <t>CK SHOCK FOR HIM (nouveau)</t>
  </si>
  <si>
    <t>KLE13</t>
  </si>
  <si>
    <t>CK FREE FOR MEN</t>
  </si>
  <si>
    <t>KLE14</t>
  </si>
  <si>
    <t>CK IN TO YOU HIM</t>
  </si>
  <si>
    <t>KLE15</t>
  </si>
  <si>
    <t>ETERNITY HOMME</t>
  </si>
  <si>
    <t>KLE16</t>
  </si>
  <si>
    <t>OBSESSION HOMME</t>
  </si>
  <si>
    <t>KLE17</t>
  </si>
  <si>
    <t>EUPHORIA FOR MEN</t>
  </si>
  <si>
    <t>LACOSTE</t>
  </si>
  <si>
    <t>LAC1</t>
  </si>
  <si>
    <t>TOUCH OF PINK</t>
  </si>
  <si>
    <t>LAC2</t>
  </si>
  <si>
    <t>LAC3</t>
  </si>
  <si>
    <t>LAC4</t>
  </si>
  <si>
    <t xml:space="preserve">EAU DE LACOSTE L12.12 ROUGE (nouveau)   </t>
  </si>
  <si>
    <t>LAC5</t>
  </si>
  <si>
    <t xml:space="preserve">EAU DE LACOSTE L12.12 BLANC   </t>
  </si>
  <si>
    <t>LAC6</t>
  </si>
  <si>
    <t xml:space="preserve">LACOSTE RED </t>
  </si>
  <si>
    <t>LAC7</t>
  </si>
  <si>
    <t>LAC8</t>
  </si>
  <si>
    <t xml:space="preserve">BOOSTER </t>
  </si>
  <si>
    <t>LAC9</t>
  </si>
  <si>
    <t>LALIQUE</t>
  </si>
  <si>
    <t>LAL1</t>
  </si>
  <si>
    <t>NILANG (nouveau)</t>
  </si>
  <si>
    <t>LAL2</t>
  </si>
  <si>
    <t>LALIQUE B</t>
  </si>
  <si>
    <t>LAL3</t>
  </si>
  <si>
    <t>HOMMAGE A L'HOMME (nouveau)</t>
  </si>
  <si>
    <t>LAL4</t>
  </si>
  <si>
    <t>ENCRE NOIRE</t>
  </si>
  <si>
    <t>LANCASTER</t>
  </si>
  <si>
    <t>LAN1</t>
  </si>
  <si>
    <t>VISAGE BRONZE ENSOLEILLE SPF 15</t>
  </si>
  <si>
    <t>LAN2</t>
  </si>
  <si>
    <t>SUN BEAUTY CREME CONFORT ANTI-ÂGE SPF 50</t>
  </si>
  <si>
    <t xml:space="preserve">TUBE 50 ML </t>
  </si>
  <si>
    <t>LAN3</t>
  </si>
  <si>
    <t>S.B CREME SOYEUSE ANTI-ÂGE SPF 15</t>
  </si>
  <si>
    <t>LAN4</t>
  </si>
  <si>
    <t>S.B LAIT VELOURS BRONZAGE SUBLIME</t>
  </si>
  <si>
    <t>SPF 30 TUBE 175 ML</t>
  </si>
  <si>
    <t>LAN5</t>
  </si>
  <si>
    <t>S.B LAIT SOYEUX BRONZAGE SUBLIME</t>
  </si>
  <si>
    <t>SPF 15 TUBE 400 ML</t>
  </si>
  <si>
    <t>LAN6</t>
  </si>
  <si>
    <t>S.B LAIT FRAÎCHEUR BRONZAGE SUBLIME</t>
  </si>
  <si>
    <t>SPF 10 TUBE 400 ML</t>
  </si>
  <si>
    <t>LAN7</t>
  </si>
  <si>
    <t>S.B BRONZAGE INTENSIF</t>
  </si>
  <si>
    <t>POT 200 ML</t>
  </si>
  <si>
    <t>LAN8</t>
  </si>
  <si>
    <t>S.B LAIT SOYEUX ACCELERATEUR DE BRONZAGE</t>
  </si>
  <si>
    <t>SPF 15 TUBE 125 ML</t>
  </si>
  <si>
    <t>LAN9</t>
  </si>
  <si>
    <t>S.B HUILE SATINEE ACCELERATEUR DE BRONZAGE</t>
  </si>
  <si>
    <t>SPF 30 SPRAY 150 ML</t>
  </si>
  <si>
    <t>LAN10</t>
  </si>
  <si>
    <t>SUN SPORT BRUME EXPRESS WATERPROOF</t>
  </si>
  <si>
    <t>SPF 30 AEROSOL 125 ML</t>
  </si>
  <si>
    <t>LAN11</t>
  </si>
  <si>
    <t>ACTIVATEUR DE BRONZAGE CREME APAISANTE</t>
  </si>
  <si>
    <t>LAN12</t>
  </si>
  <si>
    <t>CREME HYDRA NOURISSANTE APRES-SOLEIL</t>
  </si>
  <si>
    <t>LANCOME</t>
  </si>
  <si>
    <t>LAN13</t>
  </si>
  <si>
    <t xml:space="preserve">TRESOR MIDNIGHT ROSE </t>
  </si>
  <si>
    <t>LAN14</t>
  </si>
  <si>
    <t>TRESOR IN LOVE</t>
  </si>
  <si>
    <t>LAN15</t>
  </si>
  <si>
    <t>HYPNÔSE SENSES</t>
  </si>
  <si>
    <t>LAN16</t>
  </si>
  <si>
    <t>MAGNIFIQUE</t>
  </si>
  <si>
    <t>LAN17</t>
  </si>
  <si>
    <t>HYPNÔSE</t>
  </si>
  <si>
    <t>LAN18</t>
  </si>
  <si>
    <t>Ô OUI</t>
  </si>
  <si>
    <t>LAN19</t>
  </si>
  <si>
    <t>MIRACLE</t>
  </si>
  <si>
    <t>LAN20</t>
  </si>
  <si>
    <t>LAN21</t>
  </si>
  <si>
    <t xml:space="preserve">MAGIE NOIRE </t>
  </si>
  <si>
    <t>LAN22</t>
  </si>
  <si>
    <t xml:space="preserve">Ô DE LANCOME </t>
  </si>
  <si>
    <t>LAN23</t>
  </si>
  <si>
    <t xml:space="preserve">TRESOR </t>
  </si>
  <si>
    <t>LAN24</t>
  </si>
  <si>
    <t>LAN25</t>
  </si>
  <si>
    <t xml:space="preserve">POEME </t>
  </si>
  <si>
    <t>LAN26</t>
  </si>
  <si>
    <t>GALATEIS DOUCEUR PEAUX NORMALES A MIXTES</t>
  </si>
  <si>
    <t>FLACON POMPE 400 ML</t>
  </si>
  <si>
    <t>LAN27</t>
  </si>
  <si>
    <t>GALATEE CONFORT PEAUX SECHES</t>
  </si>
  <si>
    <t>LAN28</t>
  </si>
  <si>
    <t>TONIQUE DOUCEUR PEAUX NORMALES A MIXTES</t>
  </si>
  <si>
    <t>FLACON 400 ML</t>
  </si>
  <si>
    <t>LAN29</t>
  </si>
  <si>
    <t>RENERGIE MULTI-LIFT PEAUX NORMALES A MIXTES</t>
  </si>
  <si>
    <t>LAN30</t>
  </si>
  <si>
    <t>RENERGIE MULTI-LIFT PEAUX SECHES</t>
  </si>
  <si>
    <t>LAN31</t>
  </si>
  <si>
    <t>RENERGIE MULTI-LIFT NUIT</t>
  </si>
  <si>
    <t>LAN32</t>
  </si>
  <si>
    <t>RENERGIE MULTI-LIFT YEUX</t>
  </si>
  <si>
    <t>POT 15 ML</t>
  </si>
  <si>
    <t>LAN33</t>
  </si>
  <si>
    <t>GENIFIQUE CREME</t>
  </si>
  <si>
    <t>LAN34</t>
  </si>
  <si>
    <t>GENIFIQUE SERUM</t>
  </si>
  <si>
    <t>FLACON 30 ML</t>
  </si>
  <si>
    <t>LAN35</t>
  </si>
  <si>
    <t>GENIFIQUE YEUX</t>
  </si>
  <si>
    <t>LAN36</t>
  </si>
  <si>
    <t>BOCAGE DEODORANT</t>
  </si>
  <si>
    <t>ROLL-ON BILLE 50 ML</t>
  </si>
  <si>
    <t>LAN37</t>
  </si>
  <si>
    <t>SPRAY 125 ML</t>
  </si>
  <si>
    <t>LAN38</t>
  </si>
  <si>
    <t>CREME TUBE 50 ML</t>
  </si>
  <si>
    <t>LAN39</t>
  </si>
  <si>
    <t>HYPNÔSE DRAMA</t>
  </si>
  <si>
    <t>01 EXCESSIVE BLACK</t>
  </si>
  <si>
    <t>LAN40</t>
  </si>
  <si>
    <t xml:space="preserve">01 NOIR </t>
  </si>
  <si>
    <t>LAN41</t>
  </si>
  <si>
    <t>DEFINICILS PRECIOUS CELLS</t>
  </si>
  <si>
    <t>01 NOIR</t>
  </si>
  <si>
    <t>LAN42</t>
  </si>
  <si>
    <t>VIRTUÔSE</t>
  </si>
  <si>
    <t>LANVIN</t>
  </si>
  <si>
    <t>LAN43</t>
  </si>
  <si>
    <t xml:space="preserve">MARRY ME </t>
  </si>
  <si>
    <t>LAN44</t>
  </si>
  <si>
    <t>JEANNE</t>
  </si>
  <si>
    <t>LAN45</t>
  </si>
  <si>
    <t>ECLAT D'ARPEGE</t>
  </si>
  <si>
    <t>LAN46</t>
  </si>
  <si>
    <t>ARPEGE</t>
  </si>
  <si>
    <t>LAN47</t>
  </si>
  <si>
    <t>RUMEUR</t>
  </si>
  <si>
    <t>LAN48</t>
  </si>
  <si>
    <t>AVANT GARDE (nouveau)</t>
  </si>
  <si>
    <t>LAN49</t>
  </si>
  <si>
    <t>L' HOMME</t>
  </si>
  <si>
    <t>LAPIDUS</t>
  </si>
  <si>
    <t>LAP1</t>
  </si>
  <si>
    <t>FANTASME</t>
  </si>
  <si>
    <t>LAP2</t>
  </si>
  <si>
    <t>LAPIDUS HOMME</t>
  </si>
  <si>
    <t>LAROCHE</t>
  </si>
  <si>
    <t>LAR1</t>
  </si>
  <si>
    <t>FIDJI</t>
  </si>
  <si>
    <t>LAR2</t>
  </si>
  <si>
    <t>LAR3</t>
  </si>
  <si>
    <t xml:space="preserve">DRAKKAR NOIR </t>
  </si>
  <si>
    <t>LAR4</t>
  </si>
  <si>
    <t>LAUDER</t>
  </si>
  <si>
    <t>LAU1</t>
  </si>
  <si>
    <t>PLEASURES</t>
  </si>
  <si>
    <t>LAU2</t>
  </si>
  <si>
    <t xml:space="preserve">KNOWING </t>
  </si>
  <si>
    <t>LOLITA LEMPICKA</t>
  </si>
  <si>
    <t>LOL1</t>
  </si>
  <si>
    <t>SI</t>
  </si>
  <si>
    <t>LOL2</t>
  </si>
  <si>
    <t>LOL3</t>
  </si>
  <si>
    <t>FLEUR DE CORAIL</t>
  </si>
  <si>
    <t>LOL4</t>
  </si>
  <si>
    <t>FLEUR DEFENDUE</t>
  </si>
  <si>
    <t>LOL5</t>
  </si>
  <si>
    <t>L</t>
  </si>
  <si>
    <t>LOL6</t>
  </si>
  <si>
    <t>LOL7</t>
  </si>
  <si>
    <t xml:space="preserve">LOLITA </t>
  </si>
  <si>
    <t>LOL8</t>
  </si>
  <si>
    <t>LOL9</t>
  </si>
  <si>
    <t>LOL10</t>
  </si>
  <si>
    <t>LOL11</t>
  </si>
  <si>
    <t>CREME CORPS ONCTUEUSE 300 ML</t>
  </si>
  <si>
    <t>LOL12</t>
  </si>
  <si>
    <t xml:space="preserve">L'EAU AU MASCULIN   </t>
  </si>
  <si>
    <t>LOL13</t>
  </si>
  <si>
    <t>LOLITA HOMME</t>
  </si>
  <si>
    <t>MAUBOUSSIN</t>
  </si>
  <si>
    <t>MAU1</t>
  </si>
  <si>
    <t>ROSE POUR ELLE (nouveau)</t>
  </si>
  <si>
    <t>MAU2</t>
  </si>
  <si>
    <t xml:space="preserve">MAUBOUSSIN POUR ELLE </t>
  </si>
  <si>
    <t>MAU3</t>
  </si>
  <si>
    <t>MAUBOUSSIN POUR FEMME</t>
  </si>
  <si>
    <t>ISSEY MIYAKE</t>
  </si>
  <si>
    <t>MIY1</t>
  </si>
  <si>
    <t>L'EAU D'ISSEY FEMME</t>
  </si>
  <si>
    <t xml:space="preserve">EDP RECHARGE 75 ML </t>
  </si>
  <si>
    <t>MIY2</t>
  </si>
  <si>
    <t>MIY3</t>
  </si>
  <si>
    <t>MIY4</t>
  </si>
  <si>
    <t>L'EAU D'ISSEY HOMME SPORT (nouveau)</t>
  </si>
  <si>
    <t>MIY5</t>
  </si>
  <si>
    <t>L'EAU D'ISSEY HOMME INTENSE</t>
  </si>
  <si>
    <t>MIY6</t>
  </si>
  <si>
    <t>L'EAU D'ISSEY HOMME</t>
  </si>
  <si>
    <t>MOLINARD</t>
  </si>
  <si>
    <t>MOL1</t>
  </si>
  <si>
    <t>HABANITA</t>
  </si>
  <si>
    <t>MOL2</t>
  </si>
  <si>
    <t xml:space="preserve">NIRMALA </t>
  </si>
  <si>
    <t>MONTANA</t>
  </si>
  <si>
    <t>MON1</t>
  </si>
  <si>
    <t>MONTANA PARFUM DE PEAU</t>
  </si>
  <si>
    <t>EDT VAPO 100 ML (spirale bleue)</t>
  </si>
  <si>
    <t>MONT BLANC</t>
  </si>
  <si>
    <t>MON2</t>
  </si>
  <si>
    <t>LEGEND (nouveau)</t>
  </si>
  <si>
    <t>HANAE MORI</t>
  </si>
  <si>
    <t>MOR1</t>
  </si>
  <si>
    <t>MOR2</t>
  </si>
  <si>
    <t>HANAE MORI HOMME</t>
  </si>
  <si>
    <t>MUGLER</t>
  </si>
  <si>
    <t>MUG1</t>
  </si>
  <si>
    <t xml:space="preserve">WOMANITY </t>
  </si>
  <si>
    <t>EDP VAPO 50 RESSOURCABLE</t>
  </si>
  <si>
    <t>MUG2</t>
  </si>
  <si>
    <t>EDP VAPO 80 ML RESSOURCABLE</t>
  </si>
  <si>
    <t>MUG3</t>
  </si>
  <si>
    <t>EDP SOURCE (RECHARGE) 50 ML</t>
  </si>
  <si>
    <t>MUG4</t>
  </si>
  <si>
    <t>EDT VAPO 80 ML RESSOURCABLE</t>
  </si>
  <si>
    <t>MUG5</t>
  </si>
  <si>
    <t>EDT FLACON ECO SOURCE 80 ML</t>
  </si>
  <si>
    <t>MUG6</t>
  </si>
  <si>
    <t>LAIT FLACON 200 ML</t>
  </si>
  <si>
    <t>MUG7</t>
  </si>
  <si>
    <t>CREME TUBE 200 ML</t>
  </si>
  <si>
    <t>MUG8</t>
  </si>
  <si>
    <t>DEO VAPO 100 ML</t>
  </si>
  <si>
    <t>MUG9</t>
  </si>
  <si>
    <t>ALIEN</t>
  </si>
  <si>
    <t>EDT VAPO 60 ML</t>
  </si>
  <si>
    <t>MUG10</t>
  </si>
  <si>
    <t>EDP COMPLET 90 ML</t>
  </si>
  <si>
    <t>MUG11</t>
  </si>
  <si>
    <t>EDP COMPLET 60 ML</t>
  </si>
  <si>
    <t>MUG12</t>
  </si>
  <si>
    <t>EDP RECHARGE 60 ML</t>
  </si>
  <si>
    <t>MUG13</t>
  </si>
  <si>
    <t>INNOCENT</t>
  </si>
  <si>
    <t>MUG14</t>
  </si>
  <si>
    <t xml:space="preserve">ANGEL </t>
  </si>
  <si>
    <t>EDP VAPO 25 ML</t>
  </si>
  <si>
    <t>MUG15</t>
  </si>
  <si>
    <t>EDP COMPLET 50 ML</t>
  </si>
  <si>
    <t>MUG16</t>
  </si>
  <si>
    <t>MUG17</t>
  </si>
  <si>
    <t>EDP COMPLET 100 ML</t>
  </si>
  <si>
    <t>MUG18</t>
  </si>
  <si>
    <t>MUG19</t>
  </si>
  <si>
    <t>MUG20</t>
  </si>
  <si>
    <t>EDT VAPO 40 ML RESSOURCABLE</t>
  </si>
  <si>
    <t>MUG21</t>
  </si>
  <si>
    <t>EDT FLACON ECO SOURCE 40 ML</t>
  </si>
  <si>
    <t>MUG22</t>
  </si>
  <si>
    <t>MUG23</t>
  </si>
  <si>
    <t>MUG24</t>
  </si>
  <si>
    <t>MUG25</t>
  </si>
  <si>
    <t>CREME POT 200 ML</t>
  </si>
  <si>
    <t>MUG26</t>
  </si>
  <si>
    <t>DOUCHE FLACON 200 ML</t>
  </si>
  <si>
    <t>MUG27</t>
  </si>
  <si>
    <t>MUG28</t>
  </si>
  <si>
    <t>A MEN</t>
  </si>
  <si>
    <t>EDT COMPLET 100 ML</t>
  </si>
  <si>
    <t>MUG29</t>
  </si>
  <si>
    <t>EDT RECHARGE 100 ML</t>
  </si>
  <si>
    <t>MUG30</t>
  </si>
  <si>
    <t>COLOGNE</t>
  </si>
  <si>
    <t>PALOMA PICASSO</t>
  </si>
  <si>
    <t>PAL1</t>
  </si>
  <si>
    <t xml:space="preserve">PALOMA PICASSO </t>
  </si>
  <si>
    <t>PAL2</t>
  </si>
  <si>
    <t xml:space="preserve">MINOTAURE </t>
  </si>
  <si>
    <t>PACO RABANNE</t>
  </si>
  <si>
    <t>PAC1</t>
  </si>
  <si>
    <t>BLACK XS L'EXCES ELLE (nouveau)</t>
  </si>
  <si>
    <t>PAC2</t>
  </si>
  <si>
    <t>LADY MILLION</t>
  </si>
  <si>
    <t>PAC3</t>
  </si>
  <si>
    <t>PAC4</t>
  </si>
  <si>
    <t>BLACK XS ELLE</t>
  </si>
  <si>
    <t>PAC5</t>
  </si>
  <si>
    <t>PAC6</t>
  </si>
  <si>
    <t>ULTRAVIOLET</t>
  </si>
  <si>
    <t>PAC7</t>
  </si>
  <si>
    <t>BLACK XS L'EXCES (nouveau)</t>
  </si>
  <si>
    <t>PAC8</t>
  </si>
  <si>
    <t>1 MILLION</t>
  </si>
  <si>
    <t>PAC9</t>
  </si>
  <si>
    <t>BLACK XS</t>
  </si>
  <si>
    <t>PAC10</t>
  </si>
  <si>
    <t>PAC11</t>
  </si>
  <si>
    <t>PACO RABANNE POUR HOMME</t>
  </si>
  <si>
    <t>PAC12</t>
  </si>
  <si>
    <t>XS HOMME</t>
  </si>
  <si>
    <t>PAC13</t>
  </si>
  <si>
    <t>ULTRAVIOLET MAN</t>
  </si>
  <si>
    <t>NINA RICCI</t>
  </si>
  <si>
    <t>RIC1</t>
  </si>
  <si>
    <t xml:space="preserve">L'AIR </t>
  </si>
  <si>
    <t>RIC2</t>
  </si>
  <si>
    <t>NINA L'ELIXIR</t>
  </si>
  <si>
    <t>RIC3</t>
  </si>
  <si>
    <t>RICCI RICCI</t>
  </si>
  <si>
    <t>RIC4</t>
  </si>
  <si>
    <t>RIC5</t>
  </si>
  <si>
    <t>NINA</t>
  </si>
  <si>
    <t>RIC6</t>
  </si>
  <si>
    <t>RIC7</t>
  </si>
  <si>
    <t>PREMIER JOUR</t>
  </si>
  <si>
    <t>RIC8</t>
  </si>
  <si>
    <t>L'AIR DU TEMPS</t>
  </si>
  <si>
    <t>RIC9</t>
  </si>
  <si>
    <t xml:space="preserve">DECI-DELA </t>
  </si>
  <si>
    <t>ROCHAS</t>
  </si>
  <si>
    <t>ROC1</t>
  </si>
  <si>
    <t>FEMME</t>
  </si>
  <si>
    <t>ROC2</t>
  </si>
  <si>
    <t>TOCADE</t>
  </si>
  <si>
    <t>ROC3</t>
  </si>
  <si>
    <t>EAU DE ROCHAS FEMME</t>
  </si>
  <si>
    <t>ROC4</t>
  </si>
  <si>
    <t xml:space="preserve">EAU DE ROCHAS HOMME </t>
  </si>
  <si>
    <t>ROC5</t>
  </si>
  <si>
    <t>ROCHAS MAN</t>
  </si>
  <si>
    <t>YVES SAINT-LAURENT</t>
  </si>
  <si>
    <t>SAI1</t>
  </si>
  <si>
    <t>OPIUM VAPEUR DE PARFUM (nouveau)</t>
  </si>
  <si>
    <t>SAI2</t>
  </si>
  <si>
    <t>SAHARIENNE</t>
  </si>
  <si>
    <t>SAI3</t>
  </si>
  <si>
    <t xml:space="preserve">BELLE D'OPIUM </t>
  </si>
  <si>
    <t>SAI4</t>
  </si>
  <si>
    <t>SAI5</t>
  </si>
  <si>
    <t>IN LOVE AGAIN</t>
  </si>
  <si>
    <t>SAI6</t>
  </si>
  <si>
    <t>NU</t>
  </si>
  <si>
    <t>SAI7</t>
  </si>
  <si>
    <t>PARISIENNE</t>
  </si>
  <si>
    <t>SAI8</t>
  </si>
  <si>
    <t>SAI9</t>
  </si>
  <si>
    <t>ELLE</t>
  </si>
  <si>
    <t>SAI10</t>
  </si>
  <si>
    <t>SAI11</t>
  </si>
  <si>
    <t>SAI12</t>
  </si>
  <si>
    <t>CINEMA</t>
  </si>
  <si>
    <t>SAI13</t>
  </si>
  <si>
    <t>SAI14</t>
  </si>
  <si>
    <t>BABY DOLL</t>
  </si>
  <si>
    <t>SAI15</t>
  </si>
  <si>
    <t xml:space="preserve">Y </t>
  </si>
  <si>
    <t>SAI16</t>
  </si>
  <si>
    <t>RIVE GAUCHE</t>
  </si>
  <si>
    <t>SAI17</t>
  </si>
  <si>
    <t xml:space="preserve">OPIUM FEMME </t>
  </si>
  <si>
    <t>SAI18</t>
  </si>
  <si>
    <t>SAI19</t>
  </si>
  <si>
    <t>SAI20</t>
  </si>
  <si>
    <t>YVRESSE</t>
  </si>
  <si>
    <t>SAI21</t>
  </si>
  <si>
    <t>SAI22</t>
  </si>
  <si>
    <t xml:space="preserve">PARIS </t>
  </si>
  <si>
    <t>SAI23</t>
  </si>
  <si>
    <t>SAI24</t>
  </si>
  <si>
    <t>SAI25</t>
  </si>
  <si>
    <t>L'HOMME LIBRE</t>
  </si>
  <si>
    <t>SAI26</t>
  </si>
  <si>
    <t>LA NUIT DE L'HOMME</t>
  </si>
  <si>
    <t>SAI27</t>
  </si>
  <si>
    <t>SAI28</t>
  </si>
  <si>
    <t>L'HOMME</t>
  </si>
  <si>
    <t>SAI29</t>
  </si>
  <si>
    <t>SAI30</t>
  </si>
  <si>
    <t>SAI31</t>
  </si>
  <si>
    <t>OPIUM HOMME</t>
  </si>
  <si>
    <t>SAI32</t>
  </si>
  <si>
    <t xml:space="preserve">KOUROS </t>
  </si>
  <si>
    <t>SAI33</t>
  </si>
  <si>
    <t>M7</t>
  </si>
  <si>
    <t xml:space="preserve">EDT VAPO 80 ML </t>
  </si>
  <si>
    <t>SAI34</t>
  </si>
  <si>
    <t xml:space="preserve">JAZZ </t>
  </si>
  <si>
    <t>SAI35</t>
  </si>
  <si>
    <t>YSL POUR HOMME</t>
  </si>
  <si>
    <t>SAI36</t>
  </si>
  <si>
    <t>BODY KOUROS</t>
  </si>
  <si>
    <t>SAI37</t>
  </si>
  <si>
    <t>RIVE GAUCHE HOMME</t>
  </si>
  <si>
    <t xml:space="preserve">EDT VAPO 125 ML </t>
  </si>
  <si>
    <t>SAI38</t>
  </si>
  <si>
    <t>TOUCHE ECLAT STICK</t>
  </si>
  <si>
    <t>02 IVOIRE LUMIERE</t>
  </si>
  <si>
    <t>SAI39</t>
  </si>
  <si>
    <t>03 PÊCHE LUMIERE</t>
  </si>
  <si>
    <t>SCHERRER</t>
  </si>
  <si>
    <t>SCH1</t>
  </si>
  <si>
    <t xml:space="preserve">SCHERRER </t>
  </si>
  <si>
    <t>SCH2</t>
  </si>
  <si>
    <t xml:space="preserve">SCHERRER 2 </t>
  </si>
  <si>
    <t>SISLEY</t>
  </si>
  <si>
    <t>SIS1</t>
  </si>
  <si>
    <t>SOIR DE LUNE</t>
  </si>
  <si>
    <t>SIS2</t>
  </si>
  <si>
    <t>EAU DU SOIR</t>
  </si>
  <si>
    <t>SIS3</t>
  </si>
  <si>
    <t>SISLEYA YEUX / LEVRES</t>
  </si>
  <si>
    <t>SIS4</t>
  </si>
  <si>
    <t>SISLEYA VISAGE</t>
  </si>
  <si>
    <t>SIS5</t>
  </si>
  <si>
    <t>SISLEYA SERUM GLOBALE</t>
  </si>
  <si>
    <t>FLACON POMPE 30 ML</t>
  </si>
  <si>
    <t>SIS6</t>
  </si>
  <si>
    <t>SISLEYA REDUC RIDES</t>
  </si>
  <si>
    <t>SIS7</t>
  </si>
  <si>
    <t>SISLEYA CONCENTRE ECLAT</t>
  </si>
  <si>
    <t>SIS8</t>
  </si>
  <si>
    <t>ALL DAY ALL YEAR</t>
  </si>
  <si>
    <t>SWAROVSKI</t>
  </si>
  <si>
    <t>SWA1</t>
  </si>
  <si>
    <t xml:space="preserve">AURA   </t>
  </si>
  <si>
    <t>UNGARO</t>
  </si>
  <si>
    <t>UNG1</t>
  </si>
  <si>
    <t>L'AMOUR FOU (nouveau)</t>
  </si>
  <si>
    <t>UNG2</t>
  </si>
  <si>
    <t>DIVA</t>
  </si>
  <si>
    <t>UNG3</t>
  </si>
  <si>
    <t xml:space="preserve">UNGARO III </t>
  </si>
  <si>
    <t>VALENTINO</t>
  </si>
  <si>
    <t>VAL1</t>
  </si>
  <si>
    <t>VALENTINA (nouveau)</t>
  </si>
  <si>
    <t>VAN CLEEF &amp; ARPELS</t>
  </si>
  <si>
    <t>VAN1</t>
  </si>
  <si>
    <t xml:space="preserve">UN AIR DE FIRST  </t>
  </si>
  <si>
    <t>VAN2</t>
  </si>
  <si>
    <t>ORIENS</t>
  </si>
  <si>
    <t>VAN3</t>
  </si>
  <si>
    <t>FEERIE</t>
  </si>
  <si>
    <t>VAN4</t>
  </si>
  <si>
    <t>FIRST</t>
  </si>
  <si>
    <t>VAN5</t>
  </si>
  <si>
    <t>EDT RECHARGE 90 ML</t>
  </si>
  <si>
    <t>VAN6</t>
  </si>
  <si>
    <t xml:space="preserve">GEM </t>
  </si>
  <si>
    <t>VAN7</t>
  </si>
  <si>
    <t>VAN CLEEF FEMME</t>
  </si>
  <si>
    <t>VAN8</t>
  </si>
  <si>
    <t xml:space="preserve">MIDNIGHT IN PARIS </t>
  </si>
  <si>
    <t>VAN9</t>
  </si>
  <si>
    <t xml:space="preserve">TSAR </t>
  </si>
  <si>
    <t>BON DE COMMANDE</t>
  </si>
  <si>
    <t xml:space="preserve">DATE : </t>
  </si>
  <si>
    <t xml:space="preserve">ADRESSE : </t>
  </si>
  <si>
    <t xml:space="preserve">CODE POSTAL : </t>
  </si>
  <si>
    <t>VILLE :</t>
  </si>
  <si>
    <t>Prix Unitaire (€)</t>
  </si>
  <si>
    <t>CONDITIONS DE LIVRAISON</t>
  </si>
  <si>
    <t>CONDITIONS DE REGLEMENT</t>
  </si>
  <si>
    <t>SOUS QUINZAINE DES RECEPTION DE LA FACTURE</t>
  </si>
  <si>
    <t>CONDITIONS COMMERCIALES</t>
  </si>
  <si>
    <t>10% REMISE A PARTIR D'UNE COMMANDE DE 500 € HT</t>
  </si>
  <si>
    <t>QTE</t>
  </si>
  <si>
    <t>Prix Total   HT (€)</t>
  </si>
  <si>
    <t xml:space="preserve">DESIGNATION PRODUIT </t>
  </si>
  <si>
    <t>CONTENANCE</t>
  </si>
  <si>
    <t xml:space="preserve">E MAIL: </t>
  </si>
  <si>
    <t xml:space="preserve">TEL PORT : </t>
  </si>
  <si>
    <t xml:space="preserve">ACQUA DI GIO FEMME    </t>
  </si>
  <si>
    <t>BOSS ENERGISE (rouge)</t>
  </si>
  <si>
    <t>IN MOTION (la boule, boîte grise)</t>
  </si>
  <si>
    <t>DARK BLUE (bleu)</t>
  </si>
  <si>
    <t>BOSS (gris)</t>
  </si>
  <si>
    <t>BOSS N°1 (noir)</t>
  </si>
  <si>
    <t>HUGO (la gourde, boîte verte)</t>
  </si>
  <si>
    <t xml:space="preserve">JAIPUR HOMME </t>
  </si>
  <si>
    <t>GAULTIER CLASSIQUE (Buste femme)</t>
  </si>
  <si>
    <t>PUISSANCE 2 (Mixte)</t>
  </si>
  <si>
    <t>FLEUR DU MALE (Buste homme blanc)</t>
  </si>
  <si>
    <t xml:space="preserve">LE MALE (Buste homme) </t>
  </si>
  <si>
    <t>ORANGE VERTE (Mixte)</t>
  </si>
  <si>
    <t>VOYAGE D'HERMES (Mixte)</t>
  </si>
  <si>
    <t>CK ONE (mixte)</t>
  </si>
  <si>
    <t>CK BE (mixte)</t>
  </si>
  <si>
    <t>LACOSTE POUR FEMME (beige)</t>
  </si>
  <si>
    <t>LACOSTE FOR WOMEN (blanc)</t>
  </si>
  <si>
    <t>LACOSTE ORIGINAL (Vert &amp; Blanc)</t>
  </si>
  <si>
    <t>LACOSTE POUR HOMME (Gris)</t>
  </si>
  <si>
    <t>HANAE MORI FEMME (Papillon Rose)</t>
  </si>
  <si>
    <t>COMMANDE PASSEE PAR</t>
  </si>
  <si>
    <t>ou par messagerie électronique : firstcosmetique@gmail.com</t>
  </si>
  <si>
    <t>8 rue Jules Ferry - 90300 Cravanche</t>
  </si>
  <si>
    <t>Mail : firstcosmetique@gmail.com</t>
  </si>
  <si>
    <t>Tél : 0681286321</t>
  </si>
  <si>
    <t>Réf</t>
  </si>
  <si>
    <t>REMISE</t>
  </si>
  <si>
    <t>TOTAL BRUT HT</t>
  </si>
  <si>
    <t>NET HORS TAXE</t>
  </si>
  <si>
    <t>FRAIS DE PORT HT</t>
  </si>
  <si>
    <t>DATE FACTURE :</t>
  </si>
  <si>
    <t>Catégorie Client :</t>
  </si>
  <si>
    <t>TOTAL H.T.</t>
  </si>
  <si>
    <t>REMISE :</t>
  </si>
  <si>
    <t>NET COMMERCIAL H.T</t>
  </si>
  <si>
    <t xml:space="preserve">T.V.A. :  </t>
  </si>
  <si>
    <t>TOTAL T.T.C</t>
  </si>
  <si>
    <t>Conditions de transport :</t>
  </si>
  <si>
    <t>Forfait</t>
  </si>
  <si>
    <t>Mode de paiement :</t>
  </si>
  <si>
    <t xml:space="preserve">Chèque </t>
  </si>
  <si>
    <t>Date de paiement :</t>
  </si>
  <si>
    <t>BASE DE CALCUL DE LA TVA :</t>
  </si>
  <si>
    <t>ACOMPTE VERSE</t>
  </si>
  <si>
    <t>TAUX :</t>
  </si>
  <si>
    <t>MONTANT :</t>
  </si>
  <si>
    <t>NET A PAYER TTC</t>
  </si>
  <si>
    <t>Livrée le :</t>
  </si>
  <si>
    <t>Commande du :</t>
  </si>
  <si>
    <t>15 jours</t>
  </si>
  <si>
    <t>Numéro BL :</t>
  </si>
  <si>
    <t>FRAIS TRANSPORT H.T</t>
  </si>
  <si>
    <t>TOTAL BRUT H.T.</t>
  </si>
  <si>
    <t>professionnel</t>
  </si>
  <si>
    <t>BON DE LIVRAISON N°</t>
  </si>
  <si>
    <t>DESTINATAIRE</t>
  </si>
  <si>
    <t>RAISON SOCIALE :</t>
  </si>
  <si>
    <r>
      <t>à retourner par courrier à :</t>
    </r>
    <r>
      <rPr>
        <b/>
        <sz val="10"/>
        <rFont val="Arial"/>
        <family val="2"/>
      </rPr>
      <t xml:space="preserve"> Firstcosmétique - 8 rue Jules Ferry - 90300 Cravanche</t>
    </r>
  </si>
  <si>
    <t>FACTURE DE DOIT N°</t>
  </si>
  <si>
    <t>AVOIR N°</t>
  </si>
  <si>
    <t xml:space="preserve">DATE </t>
  </si>
  <si>
    <t>NET A DEDUIRE TTC</t>
  </si>
  <si>
    <t>LA BRISE DES PARFUMS</t>
  </si>
  <si>
    <t>10 RUE GRANDE</t>
  </si>
  <si>
    <t>04100</t>
  </si>
  <si>
    <t>MANOSQUE</t>
  </si>
  <si>
    <t>labrisedesparfums@sfr.fr</t>
  </si>
  <si>
    <t>0681286321</t>
  </si>
  <si>
    <t>D156</t>
  </si>
  <si>
    <r>
      <rPr>
        <u/>
        <sz val="11"/>
        <color theme="1"/>
        <rFont val="Calibri"/>
        <family val="2"/>
        <scheme val="minor"/>
      </rPr>
      <t>Observations</t>
    </r>
    <r>
      <rPr>
        <sz val="11"/>
        <color theme="1"/>
        <rFont val="Calibri"/>
        <family val="2"/>
        <scheme val="minor"/>
      </rPr>
      <t xml:space="preserve"> :</t>
    </r>
  </si>
  <si>
    <r>
      <rPr>
        <u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 xml:space="preserve"> :</t>
    </r>
  </si>
  <si>
    <t>Brise des parfums</t>
  </si>
  <si>
    <t xml:space="preserve">Emballage carton Cacharel endommagé je vous retourne 5 produits </t>
  </si>
  <si>
    <t>invendables que je vous retourne. Retour simple pas de remplacement</t>
  </si>
  <si>
    <t>Numéro Fact :</t>
  </si>
  <si>
    <t>A156</t>
  </si>
  <si>
    <t>Délai de règlement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</si>
</sst>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#,##0.00\ [$€-1]"/>
    <numFmt numFmtId="166" formatCode="#,##0.00\ &quot;F&quot;"/>
    <numFmt numFmtId="167" formatCode="00000"/>
    <numFmt numFmtId="168" formatCode="_-* #,##0.00\ [$€-1]_-;\-* #,##0.00\ [$€-1]_-;_-* &quot;-&quot;??\ [$€-1]_-"/>
    <numFmt numFmtId="169" formatCode="#,##0.00\ [$€-1];\-#,##0.00\ [$€-1]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Georgia"/>
      <family val="1"/>
    </font>
    <font>
      <sz val="10"/>
      <name val="宋体"/>
      <charset val="134"/>
    </font>
    <font>
      <sz val="12"/>
      <name val="Georgia"/>
      <family val="1"/>
    </font>
    <font>
      <b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StarBats"/>
      <charset val="2"/>
    </font>
    <font>
      <b/>
      <sz val="12"/>
      <name val="Times New Roman"/>
      <family val="1"/>
    </font>
    <font>
      <b/>
      <u/>
      <sz val="10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sz val="12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name val="Times New Roman"/>
      <family val="1"/>
    </font>
    <font>
      <b/>
      <sz val="26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i/>
      <sz val="12"/>
      <color indexed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14"/>
      <name val="Arial"/>
      <family val="2"/>
    </font>
    <font>
      <i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2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83">
    <xf numFmtId="0" fontId="0" fillId="0" borderId="0" xfId="0"/>
    <xf numFmtId="0" fontId="4" fillId="0" borderId="1" xfId="0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/>
    </xf>
    <xf numFmtId="0" fontId="8" fillId="0" borderId="0" xfId="0" applyFont="1"/>
    <xf numFmtId="2" fontId="0" fillId="0" borderId="0" xfId="0" applyNumberFormat="1"/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0" fillId="0" borderId="0" xfId="0" applyAlignment="1"/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18" fillId="0" borderId="0" xfId="0" applyFont="1" applyBorder="1"/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/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Fill="1" applyBorder="1" applyAlignment="1"/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1" xfId="1" applyFont="1" applyBorder="1" applyAlignment="1"/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33" fillId="0" borderId="0" xfId="0" applyFont="1"/>
    <xf numFmtId="165" fontId="33" fillId="0" borderId="0" xfId="0" applyNumberFormat="1" applyFont="1"/>
    <xf numFmtId="166" fontId="26" fillId="0" borderId="0" xfId="0" applyNumberFormat="1" applyFont="1"/>
    <xf numFmtId="0" fontId="3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7" fontId="33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/>
    <xf numFmtId="0" fontId="26" fillId="0" borderId="0" xfId="0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41" fillId="6" borderId="0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center" vertical="center"/>
    </xf>
    <xf numFmtId="165" fontId="26" fillId="0" borderId="11" xfId="0" applyNumberFormat="1" applyFont="1" applyBorder="1" applyAlignment="1">
      <alignment vertical="center"/>
    </xf>
    <xf numFmtId="165" fontId="26" fillId="0" borderId="13" xfId="0" applyNumberFormat="1" applyFont="1" applyBorder="1" applyAlignment="1">
      <alignment vertical="center"/>
    </xf>
    <xf numFmtId="0" fontId="3" fillId="0" borderId="0" xfId="0" applyFont="1" applyBorder="1" applyAlignment="1"/>
    <xf numFmtId="0" fontId="38" fillId="0" borderId="0" xfId="0" applyFont="1" applyBorder="1" applyAlignment="1">
      <alignment vertical="center"/>
    </xf>
    <xf numFmtId="165" fontId="26" fillId="0" borderId="0" xfId="0" applyNumberFormat="1" applyFont="1" applyBorder="1" applyAlignment="1">
      <alignment vertical="center" wrapText="1"/>
    </xf>
    <xf numFmtId="166" fontId="4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8" fontId="44" fillId="0" borderId="0" xfId="3" applyFont="1" applyBorder="1" applyAlignment="1">
      <alignment horizontal="center" vertical="center"/>
    </xf>
    <xf numFmtId="10" fontId="33" fillId="0" borderId="0" xfId="2" applyNumberFormat="1" applyFont="1" applyBorder="1" applyAlignment="1">
      <alignment horizontal="center" vertical="center"/>
    </xf>
    <xf numFmtId="168" fontId="33" fillId="0" borderId="0" xfId="3" applyFont="1" applyBorder="1" applyAlignment="1">
      <alignment horizontal="center" vertical="center"/>
    </xf>
    <xf numFmtId="0" fontId="45" fillId="0" borderId="1" xfId="0" applyFont="1" applyFill="1" applyBorder="1" applyAlignment="1">
      <alignment horizontal="left"/>
    </xf>
    <xf numFmtId="0" fontId="46" fillId="0" borderId="1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45" fillId="0" borderId="1" xfId="0" applyFont="1" applyFill="1" applyBorder="1" applyAlignment="1">
      <alignment horizontal="left" vertical="center"/>
    </xf>
    <xf numFmtId="0" fontId="33" fillId="0" borderId="0" xfId="0" applyFont="1" applyBorder="1"/>
    <xf numFmtId="165" fontId="33" fillId="0" borderId="0" xfId="0" applyNumberFormat="1" applyFont="1" applyBorder="1"/>
    <xf numFmtId="0" fontId="3" fillId="6" borderId="37" xfId="0" applyFont="1" applyFill="1" applyBorder="1"/>
    <xf numFmtId="165" fontId="3" fillId="6" borderId="38" xfId="0" applyNumberFormat="1" applyFont="1" applyFill="1" applyBorder="1"/>
    <xf numFmtId="166" fontId="3" fillId="6" borderId="38" xfId="0" applyNumberFormat="1" applyFont="1" applyFill="1" applyBorder="1"/>
    <xf numFmtId="165" fontId="3" fillId="6" borderId="39" xfId="0" applyNumberFormat="1" applyFont="1" applyFill="1" applyBorder="1"/>
    <xf numFmtId="0" fontId="3" fillId="6" borderId="40" xfId="0" applyFont="1" applyFill="1" applyBorder="1" applyAlignment="1">
      <alignment horizontal="left" vertical="center"/>
    </xf>
    <xf numFmtId="0" fontId="3" fillId="6" borderId="41" xfId="0" applyFont="1" applyFill="1" applyBorder="1" applyAlignment="1">
      <alignment horizontal="left" vertical="center"/>
    </xf>
    <xf numFmtId="0" fontId="41" fillId="6" borderId="40" xfId="0" applyFont="1" applyFill="1" applyBorder="1" applyAlignment="1">
      <alignment horizontal="left" vertical="center"/>
    </xf>
    <xf numFmtId="0" fontId="41" fillId="6" borderId="41" xfId="0" applyFont="1" applyFill="1" applyBorder="1" applyAlignment="1">
      <alignment horizontal="left" vertical="center"/>
    </xf>
    <xf numFmtId="0" fontId="0" fillId="6" borderId="40" xfId="0" applyFill="1" applyBorder="1" applyAlignment="1">
      <alignment vertical="center"/>
    </xf>
    <xf numFmtId="0" fontId="0" fillId="6" borderId="41" xfId="0" applyFill="1" applyBorder="1" applyAlignment="1">
      <alignment horizontal="center" vertical="center"/>
    </xf>
    <xf numFmtId="0" fontId="32" fillId="6" borderId="40" xfId="0" applyFont="1" applyFill="1" applyBorder="1" applyAlignment="1">
      <alignment vertical="center"/>
    </xf>
    <xf numFmtId="0" fontId="32" fillId="6" borderId="41" xfId="0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left"/>
    </xf>
    <xf numFmtId="0" fontId="3" fillId="5" borderId="0" xfId="0" applyFont="1" applyFill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168" fontId="0" fillId="0" borderId="15" xfId="3" applyFont="1" applyFill="1" applyBorder="1" applyAlignment="1">
      <alignment vertical="center"/>
    </xf>
    <xf numFmtId="168" fontId="0" fillId="0" borderId="16" xfId="3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65" fontId="48" fillId="0" borderId="11" xfId="0" applyNumberFormat="1" applyFont="1" applyBorder="1" applyAlignment="1">
      <alignment vertical="center"/>
    </xf>
    <xf numFmtId="165" fontId="48" fillId="0" borderId="13" xfId="0" applyNumberFormat="1" applyFont="1" applyBorder="1" applyAlignment="1">
      <alignment vertical="center"/>
    </xf>
    <xf numFmtId="0" fontId="26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164" fontId="26" fillId="7" borderId="1" xfId="0" applyNumberFormat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164" fontId="26" fillId="8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164" fontId="26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/>
    </xf>
    <xf numFmtId="2" fontId="3" fillId="10" borderId="1" xfId="0" applyNumberFormat="1" applyFont="1" applyFill="1" applyBorder="1" applyAlignment="1" applyProtection="1">
      <alignment horizontal="center" vertical="center"/>
    </xf>
    <xf numFmtId="44" fontId="26" fillId="0" borderId="1" xfId="1" applyFont="1" applyBorder="1" applyAlignment="1">
      <alignment horizontal="center" vertical="center" wrapText="1"/>
    </xf>
    <xf numFmtId="10" fontId="26" fillId="0" borderId="12" xfId="2" applyNumberFormat="1" applyFont="1" applyBorder="1" applyAlignment="1">
      <alignment vertical="center"/>
    </xf>
    <xf numFmtId="165" fontId="32" fillId="0" borderId="11" xfId="0" applyNumberFormat="1" applyFont="1" applyBorder="1" applyAlignment="1">
      <alignment vertical="center"/>
    </xf>
    <xf numFmtId="10" fontId="32" fillId="0" borderId="12" xfId="2" applyNumberFormat="1" applyFont="1" applyBorder="1" applyAlignment="1">
      <alignment vertical="center"/>
    </xf>
    <xf numFmtId="165" fontId="32" fillId="0" borderId="12" xfId="0" applyNumberFormat="1" applyFont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14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top"/>
    </xf>
    <xf numFmtId="165" fontId="32" fillId="0" borderId="11" xfId="0" applyNumberFormat="1" applyFont="1" applyBorder="1" applyAlignment="1">
      <alignment vertical="center"/>
    </xf>
    <xf numFmtId="0" fontId="26" fillId="9" borderId="1" xfId="0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vertical="center"/>
    </xf>
    <xf numFmtId="14" fontId="0" fillId="2" borderId="1" xfId="0" applyNumberFormat="1" applyFill="1" applyBorder="1" applyAlignment="1">
      <alignment horizontal="center"/>
    </xf>
    <xf numFmtId="14" fontId="33" fillId="2" borderId="1" xfId="0" applyNumberFormat="1" applyFont="1" applyFill="1" applyBorder="1" applyAlignment="1">
      <alignment horizontal="center"/>
    </xf>
    <xf numFmtId="168" fontId="51" fillId="2" borderId="14" xfId="3" applyFont="1" applyFill="1" applyBorder="1" applyAlignment="1">
      <alignment horizontal="center" vertical="center"/>
    </xf>
    <xf numFmtId="168" fontId="3" fillId="2" borderId="10" xfId="3" applyFont="1" applyFill="1" applyBorder="1" applyAlignment="1">
      <alignment horizontal="center" vertical="center"/>
    </xf>
    <xf numFmtId="168" fontId="3" fillId="2" borderId="14" xfId="3" applyFont="1" applyFill="1" applyBorder="1" applyAlignment="1">
      <alignment horizontal="center" vertical="center"/>
    </xf>
    <xf numFmtId="169" fontId="3" fillId="6" borderId="14" xfId="3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center" vertical="top"/>
    </xf>
    <xf numFmtId="0" fontId="54" fillId="0" borderId="0" xfId="0" applyFont="1" applyBorder="1"/>
    <xf numFmtId="0" fontId="26" fillId="0" borderId="0" xfId="0" applyFont="1" applyBorder="1" applyAlignment="1"/>
    <xf numFmtId="0" fontId="55" fillId="0" borderId="0" xfId="0" applyFont="1" applyAlignment="1"/>
    <xf numFmtId="0" fontId="16" fillId="0" borderId="32" xfId="0" applyFont="1" applyBorder="1" applyAlignment="1"/>
    <xf numFmtId="0" fontId="0" fillId="0" borderId="32" xfId="0" applyBorder="1" applyAlignment="1"/>
    <xf numFmtId="0" fontId="0" fillId="0" borderId="30" xfId="0" applyBorder="1" applyAlignment="1"/>
    <xf numFmtId="0" fontId="50" fillId="0" borderId="0" xfId="0" applyFont="1" applyBorder="1" applyAlignment="1"/>
    <xf numFmtId="0" fontId="48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 applyProtection="1">
      <alignment horizontal="center"/>
      <protection locked="0"/>
    </xf>
    <xf numFmtId="49" fontId="56" fillId="2" borderId="50" xfId="0" applyNumberFormat="1" applyFont="1" applyFill="1" applyBorder="1" applyAlignment="1" applyProtection="1"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168" fontId="51" fillId="4" borderId="14" xfId="3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57" fillId="2" borderId="50" xfId="4" applyFill="1" applyBorder="1" applyAlignment="1" applyProtection="1">
      <protection locked="0"/>
    </xf>
    <xf numFmtId="14" fontId="50" fillId="2" borderId="0" xfId="0" applyNumberFormat="1" applyFont="1" applyFill="1" applyBorder="1" applyAlignment="1" applyProtection="1">
      <protection locked="0"/>
    </xf>
    <xf numFmtId="0" fontId="0" fillId="0" borderId="36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4" xfId="0" applyBorder="1" applyProtection="1">
      <protection locked="0"/>
    </xf>
    <xf numFmtId="0" fontId="50" fillId="0" borderId="5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6" xfId="0" applyFont="1" applyBorder="1" applyAlignment="1">
      <alignment horizontal="left"/>
    </xf>
    <xf numFmtId="0" fontId="50" fillId="0" borderId="7" xfId="0" applyFont="1" applyBorder="1" applyAlignment="1"/>
    <xf numFmtId="44" fontId="34" fillId="0" borderId="1" xfId="1" applyFont="1" applyBorder="1" applyAlignment="1">
      <alignment horizontal="center" vertical="center"/>
    </xf>
    <xf numFmtId="44" fontId="3" fillId="4" borderId="10" xfId="1" applyFont="1" applyFill="1" applyBorder="1" applyAlignment="1">
      <alignment horizontal="center" vertical="center"/>
    </xf>
    <xf numFmtId="44" fontId="3" fillId="4" borderId="1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49" fillId="0" borderId="1" xfId="1" applyFont="1" applyBorder="1" applyAlignment="1">
      <alignment horizontal="center" vertical="center"/>
    </xf>
    <xf numFmtId="0" fontId="32" fillId="6" borderId="40" xfId="0" applyFont="1" applyFill="1" applyBorder="1" applyAlignment="1">
      <alignment horizontal="left" vertical="center"/>
    </xf>
    <xf numFmtId="0" fontId="53" fillId="0" borderId="50" xfId="0" applyFont="1" applyBorder="1" applyAlignment="1">
      <alignment vertical="top"/>
    </xf>
    <xf numFmtId="0" fontId="27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53" fillId="0" borderId="51" xfId="0" applyFont="1" applyBorder="1" applyAlignment="1">
      <alignment horizontal="center" vertical="top"/>
    </xf>
    <xf numFmtId="0" fontId="53" fillId="0" borderId="52" xfId="0" applyFont="1" applyBorder="1" applyAlignment="1">
      <alignment horizontal="center" vertical="top"/>
    </xf>
    <xf numFmtId="0" fontId="53" fillId="0" borderId="53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top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8" fillId="2" borderId="51" xfId="0" applyFont="1" applyFill="1" applyBorder="1" applyAlignment="1" applyProtection="1">
      <alignment horizontal="left"/>
      <protection locked="0"/>
    </xf>
    <xf numFmtId="0" fontId="48" fillId="2" borderId="52" xfId="0" applyFont="1" applyFill="1" applyBorder="1" applyAlignment="1" applyProtection="1">
      <alignment horizontal="left"/>
      <protection locked="0"/>
    </xf>
    <xf numFmtId="0" fontId="48" fillId="2" borderId="53" xfId="0" applyFont="1" applyFill="1" applyBorder="1" applyAlignment="1" applyProtection="1">
      <alignment horizontal="left"/>
      <protection locked="0"/>
    </xf>
    <xf numFmtId="0" fontId="48" fillId="2" borderId="51" xfId="0" applyFont="1" applyFill="1" applyBorder="1" applyAlignment="1">
      <alignment horizontal="center"/>
    </xf>
    <xf numFmtId="0" fontId="48" fillId="2" borderId="52" xfId="0" applyFont="1" applyFill="1" applyBorder="1" applyAlignment="1">
      <alignment horizontal="center"/>
    </xf>
    <xf numFmtId="0" fontId="48" fillId="2" borderId="53" xfId="0" applyFont="1" applyFill="1" applyBorder="1" applyAlignment="1">
      <alignment horizontal="center"/>
    </xf>
    <xf numFmtId="49" fontId="48" fillId="2" borderId="51" xfId="0" applyNumberFormat="1" applyFont="1" applyFill="1" applyBorder="1" applyAlignment="1" applyProtection="1">
      <alignment horizontal="center"/>
      <protection locked="0"/>
    </xf>
    <xf numFmtId="49" fontId="48" fillId="2" borderId="52" xfId="0" applyNumberFormat="1" applyFont="1" applyFill="1" applyBorder="1" applyAlignment="1" applyProtection="1">
      <alignment horizontal="center"/>
      <protection locked="0"/>
    </xf>
    <xf numFmtId="49" fontId="48" fillId="2" borderId="5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8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30" fillId="0" borderId="2" xfId="0" applyFont="1" applyBorder="1" applyAlignment="1">
      <alignment horizontal="center" vertical="top"/>
    </xf>
    <xf numFmtId="0" fontId="30" fillId="0" borderId="3" xfId="0" applyFont="1" applyBorder="1" applyAlignment="1">
      <alignment horizontal="center" vertical="top"/>
    </xf>
    <xf numFmtId="0" fontId="30" fillId="2" borderId="2" xfId="0" applyFont="1" applyFill="1" applyBorder="1" applyAlignment="1" applyProtection="1">
      <alignment horizontal="center" vertical="top"/>
      <protection locked="0"/>
    </xf>
    <xf numFmtId="0" fontId="30" fillId="2" borderId="4" xfId="0" applyFont="1" applyFill="1" applyBorder="1" applyAlignment="1" applyProtection="1">
      <alignment horizontal="center" vertical="top"/>
      <protection locked="0"/>
    </xf>
    <xf numFmtId="0" fontId="50" fillId="0" borderId="8" xfId="0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50" fillId="0" borderId="5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6" xfId="0" applyFont="1" applyBorder="1" applyAlignment="1">
      <alignment horizontal="left"/>
    </xf>
    <xf numFmtId="44" fontId="42" fillId="0" borderId="1" xfId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8" fontId="52" fillId="2" borderId="29" xfId="0" applyNumberFormat="1" applyFont="1" applyFill="1" applyBorder="1" applyAlignment="1">
      <alignment vertical="center"/>
    </xf>
    <xf numFmtId="0" fontId="52" fillId="2" borderId="26" xfId="0" applyFont="1" applyFill="1" applyBorder="1" applyAlignment="1">
      <alignment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14" fontId="26" fillId="6" borderId="25" xfId="0" applyNumberFormat="1" applyFont="1" applyFill="1" applyBorder="1" applyAlignment="1">
      <alignment horizontal="center" vertical="center"/>
    </xf>
    <xf numFmtId="14" fontId="26" fillId="6" borderId="26" xfId="0" applyNumberFormat="1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0" fontId="26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/>
    </xf>
    <xf numFmtId="14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8" fontId="52" fillId="2" borderId="27" xfId="0" applyNumberFormat="1" applyFont="1" applyFill="1" applyBorder="1" applyAlignment="1">
      <alignment vertical="center"/>
    </xf>
    <xf numFmtId="0" fontId="52" fillId="2" borderId="18" xfId="0" applyFont="1" applyFill="1" applyBorder="1" applyAlignment="1">
      <alignment vertical="center"/>
    </xf>
    <xf numFmtId="9" fontId="52" fillId="2" borderId="28" xfId="2" applyFont="1" applyFill="1" applyBorder="1" applyAlignment="1">
      <alignment vertical="center"/>
    </xf>
    <xf numFmtId="9" fontId="52" fillId="2" borderId="22" xfId="2" applyFont="1" applyFill="1" applyBorder="1" applyAlignment="1">
      <alignment vertical="center"/>
    </xf>
    <xf numFmtId="165" fontId="32" fillId="0" borderId="11" xfId="0" applyNumberFormat="1" applyFont="1" applyBorder="1" applyAlignment="1">
      <alignment vertical="center"/>
    </xf>
    <xf numFmtId="165" fontId="32" fillId="0" borderId="12" xfId="0" applyNumberFormat="1" applyFont="1" applyBorder="1" applyAlignment="1">
      <alignment vertical="center"/>
    </xf>
    <xf numFmtId="165" fontId="32" fillId="0" borderId="45" xfId="0" applyNumberFormat="1" applyFont="1" applyBorder="1" applyAlignment="1">
      <alignment vertical="center"/>
    </xf>
    <xf numFmtId="165" fontId="32" fillId="0" borderId="46" xfId="0" applyNumberFormat="1" applyFont="1" applyBorder="1" applyAlignment="1">
      <alignment vertical="center"/>
    </xf>
    <xf numFmtId="0" fontId="45" fillId="0" borderId="2" xfId="0" applyFont="1" applyFill="1" applyBorder="1" applyAlignment="1">
      <alignment horizontal="left" vertical="center"/>
    </xf>
    <xf numFmtId="0" fontId="45" fillId="0" borderId="4" xfId="0" applyFont="1" applyFill="1" applyBorder="1" applyAlignment="1">
      <alignment horizontal="left" vertical="center"/>
    </xf>
    <xf numFmtId="168" fontId="52" fillId="4" borderId="27" xfId="0" applyNumberFormat="1" applyFont="1" applyFill="1" applyBorder="1" applyAlignment="1">
      <alignment vertical="center"/>
    </xf>
    <xf numFmtId="0" fontId="52" fillId="4" borderId="18" xfId="0" applyFont="1" applyFill="1" applyBorder="1" applyAlignment="1">
      <alignment vertical="center"/>
    </xf>
    <xf numFmtId="9" fontId="52" fillId="4" borderId="28" xfId="2" applyFont="1" applyFill="1" applyBorder="1" applyAlignment="1">
      <alignment vertical="center"/>
    </xf>
    <xf numFmtId="9" fontId="52" fillId="4" borderId="22" xfId="2" applyFont="1" applyFill="1" applyBorder="1" applyAlignment="1">
      <alignment vertical="center"/>
    </xf>
    <xf numFmtId="168" fontId="52" fillId="4" borderId="29" xfId="0" applyNumberFormat="1" applyFont="1" applyFill="1" applyBorder="1" applyAlignment="1">
      <alignment vertical="center"/>
    </xf>
    <xf numFmtId="0" fontId="52" fillId="4" borderId="26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</cellXfs>
  <cellStyles count="5">
    <cellStyle name="Euro" xfId="3"/>
    <cellStyle name="Lien hypertexte" xfId="4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FFFF"/>
      <color rgb="FFFF66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0</xdr:rowOff>
    </xdr:from>
    <xdr:to>
      <xdr:col>4</xdr:col>
      <xdr:colOff>218691</xdr:colOff>
      <xdr:row>4</xdr:row>
      <xdr:rowOff>171329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0"/>
          <a:ext cx="3076191" cy="9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28</xdr:row>
      <xdr:rowOff>28575</xdr:rowOff>
    </xdr:from>
    <xdr:to>
      <xdr:col>5</xdr:col>
      <xdr:colOff>437547</xdr:colOff>
      <xdr:row>30</xdr:row>
      <xdr:rowOff>76151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" y="8277225"/>
          <a:ext cx="4828572" cy="3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33</xdr:row>
      <xdr:rowOff>28575</xdr:rowOff>
    </xdr:from>
    <xdr:to>
      <xdr:col>5</xdr:col>
      <xdr:colOff>247117</xdr:colOff>
      <xdr:row>35</xdr:row>
      <xdr:rowOff>85677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675" y="9134475"/>
          <a:ext cx="4266667" cy="438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33</xdr:row>
      <xdr:rowOff>28575</xdr:rowOff>
    </xdr:from>
    <xdr:to>
      <xdr:col>3</xdr:col>
      <xdr:colOff>1047217</xdr:colOff>
      <xdr:row>34</xdr:row>
      <xdr:rowOff>276177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7981950"/>
          <a:ext cx="2342617" cy="4381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1256916</xdr:colOff>
      <xdr:row>4</xdr:row>
      <xdr:rowOff>171329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076191" cy="9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675891</xdr:colOff>
      <xdr:row>4</xdr:row>
      <xdr:rowOff>95129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6191" cy="9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561591</xdr:colOff>
      <xdr:row>3</xdr:row>
      <xdr:rowOff>95129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6191" cy="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abrisedesparfums@sfr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91"/>
  <sheetViews>
    <sheetView zoomScale="148" zoomScaleNormal="148" workbookViewId="0">
      <selection activeCell="C5" sqref="C5"/>
    </sheetView>
  </sheetViews>
  <sheetFormatPr baseColWidth="10" defaultRowHeight="15"/>
  <cols>
    <col min="1" max="1" width="18.85546875" bestFit="1" customWidth="1"/>
    <col min="2" max="2" width="17.7109375" customWidth="1"/>
    <col min="3" max="3" width="44" style="11" bestFit="1" customWidth="1"/>
    <col min="4" max="4" width="27.85546875" bestFit="1" customWidth="1"/>
    <col min="5" max="5" width="15.7109375" style="12" bestFit="1" customWidth="1"/>
  </cols>
  <sheetData>
    <row r="1" spans="1:5" ht="15.75">
      <c r="A1" s="132" t="s">
        <v>1</v>
      </c>
      <c r="B1" s="133" t="s">
        <v>0</v>
      </c>
      <c r="C1" s="134" t="s">
        <v>1251</v>
      </c>
      <c r="D1" s="135" t="s">
        <v>1252</v>
      </c>
      <c r="E1" s="136" t="s">
        <v>3</v>
      </c>
    </row>
    <row r="2" spans="1:5">
      <c r="A2" s="198" t="s">
        <v>5</v>
      </c>
      <c r="B2" s="34" t="s">
        <v>4</v>
      </c>
      <c r="C2" s="1" t="s">
        <v>6</v>
      </c>
      <c r="D2" s="1" t="s">
        <v>7</v>
      </c>
      <c r="E2" s="2">
        <v>47.25</v>
      </c>
    </row>
    <row r="3" spans="1:5">
      <c r="A3" s="198" t="s">
        <v>8</v>
      </c>
      <c r="B3" s="34" t="s">
        <v>4</v>
      </c>
      <c r="C3" s="1" t="s">
        <v>9</v>
      </c>
      <c r="D3" s="1" t="s">
        <v>10</v>
      </c>
      <c r="E3" s="2">
        <v>47.25</v>
      </c>
    </row>
    <row r="4" spans="1:5">
      <c r="A4" s="198" t="s">
        <v>11</v>
      </c>
      <c r="B4" s="34" t="s">
        <v>4</v>
      </c>
      <c r="C4" s="1" t="s">
        <v>12</v>
      </c>
      <c r="D4" s="1" t="s">
        <v>13</v>
      </c>
      <c r="E4" s="2">
        <v>27</v>
      </c>
    </row>
    <row r="5" spans="1:5">
      <c r="A5" s="198" t="s">
        <v>14</v>
      </c>
      <c r="B5" s="34" t="s">
        <v>4</v>
      </c>
      <c r="C5" s="1" t="s">
        <v>15</v>
      </c>
      <c r="D5" s="1" t="s">
        <v>16</v>
      </c>
      <c r="E5" s="2">
        <v>40.5</v>
      </c>
    </row>
    <row r="6" spans="1:5">
      <c r="A6" s="198" t="s">
        <v>17</v>
      </c>
      <c r="B6" s="34" t="s">
        <v>4</v>
      </c>
      <c r="C6" s="1" t="s">
        <v>18</v>
      </c>
      <c r="D6" s="1" t="s">
        <v>19</v>
      </c>
      <c r="E6" s="2">
        <v>33.75</v>
      </c>
    </row>
    <row r="7" spans="1:5">
      <c r="A7" s="198" t="s">
        <v>20</v>
      </c>
      <c r="B7" s="34" t="s">
        <v>4</v>
      </c>
      <c r="C7" s="1" t="s">
        <v>21</v>
      </c>
      <c r="D7" s="1" t="s">
        <v>22</v>
      </c>
      <c r="E7" s="2">
        <v>23.625</v>
      </c>
    </row>
    <row r="8" spans="1:5">
      <c r="A8" s="198" t="s">
        <v>24</v>
      </c>
      <c r="B8" s="34" t="s">
        <v>23</v>
      </c>
      <c r="C8" s="3" t="s">
        <v>25</v>
      </c>
      <c r="D8" s="3" t="s">
        <v>26</v>
      </c>
      <c r="E8" s="2">
        <v>57.512500000000003</v>
      </c>
    </row>
    <row r="9" spans="1:5">
      <c r="A9" s="198" t="s">
        <v>27</v>
      </c>
      <c r="B9" s="34" t="s">
        <v>23</v>
      </c>
      <c r="C9" s="3" t="s">
        <v>28</v>
      </c>
      <c r="D9" s="3" t="s">
        <v>29</v>
      </c>
      <c r="E9" s="2">
        <v>37.487499999999997</v>
      </c>
    </row>
    <row r="10" spans="1:5">
      <c r="A10" s="198" t="s">
        <v>31</v>
      </c>
      <c r="B10" s="34" t="s">
        <v>30</v>
      </c>
      <c r="C10" s="3" t="s">
        <v>32</v>
      </c>
      <c r="D10" s="3" t="s">
        <v>33</v>
      </c>
      <c r="E10" s="2">
        <v>62.586000000000006</v>
      </c>
    </row>
    <row r="11" spans="1:5">
      <c r="A11" s="198" t="s">
        <v>34</v>
      </c>
      <c r="B11" s="34" t="s">
        <v>30</v>
      </c>
      <c r="C11" s="1" t="s">
        <v>35</v>
      </c>
      <c r="D11" s="1" t="s">
        <v>36</v>
      </c>
      <c r="E11" s="2">
        <v>75.762</v>
      </c>
    </row>
    <row r="12" spans="1:5">
      <c r="A12" s="198" t="s">
        <v>37</v>
      </c>
      <c r="B12" s="34" t="s">
        <v>30</v>
      </c>
      <c r="C12" s="1" t="s">
        <v>1255</v>
      </c>
      <c r="D12" s="1" t="s">
        <v>29</v>
      </c>
      <c r="E12" s="2">
        <v>73.305000000000007</v>
      </c>
    </row>
    <row r="13" spans="1:5">
      <c r="A13" s="198" t="s">
        <v>38</v>
      </c>
      <c r="B13" s="34" t="s">
        <v>30</v>
      </c>
      <c r="C13" s="1" t="s">
        <v>39</v>
      </c>
      <c r="D13" s="3" t="s">
        <v>33</v>
      </c>
      <c r="E13" s="2">
        <v>73.156500000000008</v>
      </c>
    </row>
    <row r="14" spans="1:5">
      <c r="A14" s="198" t="s">
        <v>40</v>
      </c>
      <c r="B14" s="34" t="s">
        <v>30</v>
      </c>
      <c r="C14" s="4" t="s">
        <v>41</v>
      </c>
      <c r="D14" s="4" t="s">
        <v>36</v>
      </c>
      <c r="E14" s="2">
        <v>60.939000000000007</v>
      </c>
    </row>
    <row r="15" spans="1:5">
      <c r="A15" s="198" t="s">
        <v>42</v>
      </c>
      <c r="B15" s="34" t="s">
        <v>30</v>
      </c>
      <c r="C15" s="4" t="s">
        <v>43</v>
      </c>
      <c r="D15" s="4" t="s">
        <v>44</v>
      </c>
      <c r="E15" s="2">
        <v>52.704000000000001</v>
      </c>
    </row>
    <row r="16" spans="1:5">
      <c r="A16" s="198" t="s">
        <v>45</v>
      </c>
      <c r="B16" s="34" t="s">
        <v>30</v>
      </c>
      <c r="C16" s="4" t="s">
        <v>46</v>
      </c>
      <c r="D16" s="4" t="s">
        <v>44</v>
      </c>
      <c r="E16" s="2">
        <v>47.978999999999999</v>
      </c>
    </row>
    <row r="17" spans="1:5">
      <c r="A17" s="198" t="s">
        <v>47</v>
      </c>
      <c r="B17" s="34" t="s">
        <v>30</v>
      </c>
      <c r="C17" s="4" t="s">
        <v>48</v>
      </c>
      <c r="D17" s="4" t="s">
        <v>44</v>
      </c>
      <c r="E17" s="2">
        <v>52.704000000000001</v>
      </c>
    </row>
    <row r="18" spans="1:5">
      <c r="A18" s="198" t="s">
        <v>49</v>
      </c>
      <c r="B18" s="34" t="s">
        <v>30</v>
      </c>
      <c r="C18" s="5" t="s">
        <v>50</v>
      </c>
      <c r="D18" s="5" t="s">
        <v>29</v>
      </c>
      <c r="E18" s="2">
        <v>64.462500000000006</v>
      </c>
    </row>
    <row r="19" spans="1:5">
      <c r="A19" s="198" t="s">
        <v>51</v>
      </c>
      <c r="B19" s="34" t="s">
        <v>30</v>
      </c>
      <c r="C19" s="5" t="s">
        <v>52</v>
      </c>
      <c r="D19" s="5" t="s">
        <v>29</v>
      </c>
      <c r="E19" s="2">
        <v>55.741500000000002</v>
      </c>
    </row>
    <row r="20" spans="1:5">
      <c r="A20" s="198" t="s">
        <v>53</v>
      </c>
      <c r="B20" s="34" t="s">
        <v>30</v>
      </c>
      <c r="C20" s="5" t="s">
        <v>52</v>
      </c>
      <c r="D20" s="5" t="s">
        <v>54</v>
      </c>
      <c r="E20" s="2">
        <v>80.757000000000005</v>
      </c>
    </row>
    <row r="21" spans="1:5">
      <c r="A21" s="198" t="s">
        <v>56</v>
      </c>
      <c r="B21" s="34" t="s">
        <v>55</v>
      </c>
      <c r="C21" s="4" t="s">
        <v>57</v>
      </c>
      <c r="D21" s="4" t="s">
        <v>29</v>
      </c>
      <c r="E21" s="2">
        <v>43.094999999999999</v>
      </c>
    </row>
    <row r="22" spans="1:5">
      <c r="A22" s="198" t="s">
        <v>58</v>
      </c>
      <c r="B22" s="34" t="s">
        <v>55</v>
      </c>
      <c r="C22" s="4" t="s">
        <v>59</v>
      </c>
      <c r="D22" s="4" t="s">
        <v>29</v>
      </c>
      <c r="E22" s="2">
        <v>49.412999999999997</v>
      </c>
    </row>
    <row r="23" spans="1:5">
      <c r="A23" s="198" t="s">
        <v>60</v>
      </c>
      <c r="B23" s="34" t="s">
        <v>55</v>
      </c>
      <c r="C23" s="4" t="s">
        <v>61</v>
      </c>
      <c r="D23" s="4" t="s">
        <v>29</v>
      </c>
      <c r="E23" s="2">
        <v>50.934000000000005</v>
      </c>
    </row>
    <row r="24" spans="1:5">
      <c r="A24" s="198" t="s">
        <v>62</v>
      </c>
      <c r="B24" s="34" t="s">
        <v>55</v>
      </c>
      <c r="C24" s="5" t="s">
        <v>63</v>
      </c>
      <c r="D24" s="5" t="s">
        <v>64</v>
      </c>
      <c r="E24" s="2">
        <v>97.305000000000007</v>
      </c>
    </row>
    <row r="25" spans="1:5">
      <c r="A25" s="198" t="s">
        <v>65</v>
      </c>
      <c r="B25" s="34" t="s">
        <v>55</v>
      </c>
      <c r="C25" s="5" t="s">
        <v>63</v>
      </c>
      <c r="D25" s="5" t="s">
        <v>29</v>
      </c>
      <c r="E25" s="2">
        <v>50.934000000000005</v>
      </c>
    </row>
    <row r="26" spans="1:5">
      <c r="A26" s="198" t="s">
        <v>66</v>
      </c>
      <c r="B26" s="34" t="s">
        <v>55</v>
      </c>
      <c r="C26" s="5" t="s">
        <v>63</v>
      </c>
      <c r="D26" s="5" t="s">
        <v>54</v>
      </c>
      <c r="E26" s="2">
        <v>72.228000000000009</v>
      </c>
    </row>
    <row r="27" spans="1:5">
      <c r="A27" s="198" t="s">
        <v>67</v>
      </c>
      <c r="B27" s="34" t="s">
        <v>55</v>
      </c>
      <c r="C27" s="5" t="s">
        <v>68</v>
      </c>
      <c r="D27" s="5" t="s">
        <v>29</v>
      </c>
      <c r="E27" s="2">
        <v>50.934000000000005</v>
      </c>
    </row>
    <row r="28" spans="1:5">
      <c r="A28" s="198" t="s">
        <v>69</v>
      </c>
      <c r="B28" s="34" t="s">
        <v>55</v>
      </c>
      <c r="C28" s="5" t="s">
        <v>68</v>
      </c>
      <c r="D28" s="5" t="s">
        <v>54</v>
      </c>
      <c r="E28" s="2">
        <v>72.228000000000009</v>
      </c>
    </row>
    <row r="29" spans="1:5">
      <c r="A29" s="198" t="s">
        <v>70</v>
      </c>
      <c r="B29" s="34" t="s">
        <v>55</v>
      </c>
      <c r="C29" s="5" t="s">
        <v>71</v>
      </c>
      <c r="D29" s="5" t="s">
        <v>29</v>
      </c>
      <c r="E29" s="2">
        <v>50.934000000000005</v>
      </c>
    </row>
    <row r="30" spans="1:5">
      <c r="A30" s="198" t="s">
        <v>73</v>
      </c>
      <c r="B30" s="34" t="s">
        <v>72</v>
      </c>
      <c r="C30" s="7" t="s">
        <v>74</v>
      </c>
      <c r="D30" s="3" t="s">
        <v>36</v>
      </c>
      <c r="E30" s="2">
        <v>63.45</v>
      </c>
    </row>
    <row r="31" spans="1:5">
      <c r="A31" s="198" t="s">
        <v>75</v>
      </c>
      <c r="B31" s="34" t="s">
        <v>72</v>
      </c>
      <c r="C31" s="3" t="s">
        <v>76</v>
      </c>
      <c r="D31" s="3" t="s">
        <v>36</v>
      </c>
      <c r="E31" s="2">
        <v>63.45</v>
      </c>
    </row>
    <row r="32" spans="1:5">
      <c r="A32" s="198" t="s">
        <v>78</v>
      </c>
      <c r="B32" s="34" t="s">
        <v>77</v>
      </c>
      <c r="C32" s="1" t="s">
        <v>79</v>
      </c>
      <c r="D32" s="1" t="s">
        <v>29</v>
      </c>
      <c r="E32" s="2">
        <v>51.25</v>
      </c>
    </row>
    <row r="33" spans="1:5">
      <c r="A33" s="198" t="s">
        <v>80</v>
      </c>
      <c r="B33" s="34" t="s">
        <v>77</v>
      </c>
      <c r="C33" s="5" t="s">
        <v>81</v>
      </c>
      <c r="D33" s="5" t="s">
        <v>29</v>
      </c>
      <c r="E33" s="2">
        <v>40.625</v>
      </c>
    </row>
    <row r="34" spans="1:5">
      <c r="A34" s="198" t="s">
        <v>83</v>
      </c>
      <c r="B34" s="34" t="s">
        <v>82</v>
      </c>
      <c r="C34" s="4" t="s">
        <v>84</v>
      </c>
      <c r="D34" s="4" t="s">
        <v>85</v>
      </c>
      <c r="E34" s="2">
        <v>36.673000000000002</v>
      </c>
    </row>
    <row r="35" spans="1:5">
      <c r="A35" s="198" t="s">
        <v>87</v>
      </c>
      <c r="B35" s="34" t="s">
        <v>86</v>
      </c>
      <c r="C35" s="3" t="s">
        <v>88</v>
      </c>
      <c r="D35" s="3" t="s">
        <v>89</v>
      </c>
      <c r="E35" s="2">
        <v>49.907000000000004</v>
      </c>
    </row>
    <row r="36" spans="1:5">
      <c r="A36" s="198" t="s">
        <v>90</v>
      </c>
      <c r="B36" s="34" t="s">
        <v>86</v>
      </c>
      <c r="C36" s="3" t="s">
        <v>91</v>
      </c>
      <c r="D36" s="3" t="s">
        <v>44</v>
      </c>
      <c r="E36" s="2">
        <v>49.907000000000004</v>
      </c>
    </row>
    <row r="37" spans="1:5">
      <c r="A37" s="198" t="s">
        <v>92</v>
      </c>
      <c r="B37" s="34" t="s">
        <v>86</v>
      </c>
      <c r="C37" s="3" t="s">
        <v>93</v>
      </c>
      <c r="D37" s="3" t="s">
        <v>29</v>
      </c>
      <c r="E37" s="2">
        <v>47.826999999999998</v>
      </c>
    </row>
    <row r="38" spans="1:5">
      <c r="A38" s="198" t="s">
        <v>94</v>
      </c>
      <c r="B38" s="34" t="s">
        <v>86</v>
      </c>
      <c r="C38" s="3" t="s">
        <v>95</v>
      </c>
      <c r="D38" s="3" t="s">
        <v>36</v>
      </c>
      <c r="E38" s="2">
        <v>53.326000000000008</v>
      </c>
    </row>
    <row r="39" spans="1:5">
      <c r="A39" s="198" t="s">
        <v>96</v>
      </c>
      <c r="B39" s="34" t="s">
        <v>86</v>
      </c>
      <c r="C39" s="1" t="s">
        <v>97</v>
      </c>
      <c r="D39" s="1" t="s">
        <v>98</v>
      </c>
      <c r="E39" s="2">
        <v>47.826999999999998</v>
      </c>
    </row>
    <row r="40" spans="1:5">
      <c r="A40" s="198" t="s">
        <v>99</v>
      </c>
      <c r="B40" s="34" t="s">
        <v>86</v>
      </c>
      <c r="C40" s="1" t="s">
        <v>100</v>
      </c>
      <c r="D40" s="1" t="s">
        <v>101</v>
      </c>
      <c r="E40" s="2">
        <v>47.826999999999998</v>
      </c>
    </row>
    <row r="41" spans="1:5">
      <c r="A41" s="198" t="s">
        <v>102</v>
      </c>
      <c r="B41" s="34" t="s">
        <v>86</v>
      </c>
      <c r="C41" s="1" t="s">
        <v>103</v>
      </c>
      <c r="D41" s="1" t="s">
        <v>101</v>
      </c>
      <c r="E41" s="2">
        <v>49.218000000000004</v>
      </c>
    </row>
    <row r="42" spans="1:5">
      <c r="A42" s="198" t="s">
        <v>104</v>
      </c>
      <c r="B42" s="34" t="s">
        <v>86</v>
      </c>
      <c r="C42" s="4" t="s">
        <v>105</v>
      </c>
      <c r="D42" s="4" t="s">
        <v>29</v>
      </c>
      <c r="E42" s="2">
        <v>49.218000000000004</v>
      </c>
    </row>
    <row r="43" spans="1:5">
      <c r="A43" s="198" t="s">
        <v>106</v>
      </c>
      <c r="B43" s="34" t="s">
        <v>86</v>
      </c>
      <c r="C43" s="4" t="s">
        <v>107</v>
      </c>
      <c r="D43" s="4" t="s">
        <v>29</v>
      </c>
      <c r="E43" s="2">
        <v>37.596000000000004</v>
      </c>
    </row>
    <row r="44" spans="1:5">
      <c r="A44" s="198" t="s">
        <v>108</v>
      </c>
      <c r="B44" s="34" t="s">
        <v>86</v>
      </c>
      <c r="C44" s="4" t="s">
        <v>109</v>
      </c>
      <c r="D44" s="4" t="s">
        <v>29</v>
      </c>
      <c r="E44" s="2">
        <v>45.798999999999999</v>
      </c>
    </row>
    <row r="45" spans="1:5">
      <c r="A45" s="198" t="s">
        <v>110</v>
      </c>
      <c r="B45" s="34" t="s">
        <v>86</v>
      </c>
      <c r="C45" s="4" t="s">
        <v>111</v>
      </c>
      <c r="D45" s="4" t="s">
        <v>29</v>
      </c>
      <c r="E45" s="2">
        <v>49.218000000000004</v>
      </c>
    </row>
    <row r="46" spans="1:5">
      <c r="A46" s="198" t="s">
        <v>112</v>
      </c>
      <c r="B46" s="34" t="s">
        <v>86</v>
      </c>
      <c r="C46" s="4" t="s">
        <v>113</v>
      </c>
      <c r="D46" s="4" t="s">
        <v>85</v>
      </c>
      <c r="E46" s="2">
        <v>45.798999999999999</v>
      </c>
    </row>
    <row r="47" spans="1:5">
      <c r="A47" s="198" t="s">
        <v>114</v>
      </c>
      <c r="B47" s="34" t="s">
        <v>86</v>
      </c>
      <c r="C47" s="8" t="s">
        <v>115</v>
      </c>
      <c r="D47" s="8" t="s">
        <v>29</v>
      </c>
      <c r="E47" s="2">
        <v>45.097000000000001</v>
      </c>
    </row>
    <row r="48" spans="1:5">
      <c r="A48" s="198" t="s">
        <v>116</v>
      </c>
      <c r="B48" s="34" t="s">
        <v>86</v>
      </c>
      <c r="C48" s="4" t="s">
        <v>117</v>
      </c>
      <c r="D48" s="4" t="s">
        <v>85</v>
      </c>
      <c r="E48" s="2">
        <v>47.164000000000001</v>
      </c>
    </row>
    <row r="49" spans="1:5">
      <c r="A49" s="198" t="s">
        <v>118</v>
      </c>
      <c r="B49" s="34" t="s">
        <v>86</v>
      </c>
      <c r="C49" s="5" t="s">
        <v>1256</v>
      </c>
      <c r="D49" s="5" t="s">
        <v>98</v>
      </c>
      <c r="E49" s="2">
        <v>45.786000000000001</v>
      </c>
    </row>
    <row r="50" spans="1:5">
      <c r="A50" s="198" t="s">
        <v>119</v>
      </c>
      <c r="B50" s="34" t="s">
        <v>86</v>
      </c>
      <c r="C50" s="4" t="s">
        <v>120</v>
      </c>
      <c r="D50" s="4" t="s">
        <v>85</v>
      </c>
      <c r="E50" s="2">
        <v>45.786000000000001</v>
      </c>
    </row>
    <row r="51" spans="1:5">
      <c r="A51" s="198" t="s">
        <v>121</v>
      </c>
      <c r="B51" s="34" t="s">
        <v>86</v>
      </c>
      <c r="C51" s="5" t="s">
        <v>1257</v>
      </c>
      <c r="D51" s="5" t="s">
        <v>85</v>
      </c>
      <c r="E51" s="2">
        <v>43.757999999999996</v>
      </c>
    </row>
    <row r="52" spans="1:5">
      <c r="A52" s="198" t="s">
        <v>122</v>
      </c>
      <c r="B52" s="34" t="s">
        <v>86</v>
      </c>
      <c r="C52" s="4" t="s">
        <v>1258</v>
      </c>
      <c r="D52" s="4" t="s">
        <v>44</v>
      </c>
      <c r="E52" s="9">
        <v>32.136000000000003</v>
      </c>
    </row>
    <row r="53" spans="1:5">
      <c r="A53" s="198" t="s">
        <v>123</v>
      </c>
      <c r="B53" s="34" t="s">
        <v>86</v>
      </c>
      <c r="C53" s="5" t="s">
        <v>1259</v>
      </c>
      <c r="D53" s="5" t="s">
        <v>29</v>
      </c>
      <c r="E53" s="2">
        <v>49.218000000000004</v>
      </c>
    </row>
    <row r="54" spans="1:5">
      <c r="A54" s="198" t="s">
        <v>124</v>
      </c>
      <c r="B54" s="34" t="s">
        <v>86</v>
      </c>
      <c r="C54" s="5" t="s">
        <v>1260</v>
      </c>
      <c r="D54" s="5" t="s">
        <v>98</v>
      </c>
      <c r="E54" s="2">
        <v>45.786000000000001</v>
      </c>
    </row>
    <row r="55" spans="1:5">
      <c r="A55" s="198" t="s">
        <v>125</v>
      </c>
      <c r="B55" s="34" t="s">
        <v>86</v>
      </c>
      <c r="C55" s="5" t="s">
        <v>1261</v>
      </c>
      <c r="D55" s="5" t="s">
        <v>29</v>
      </c>
      <c r="E55" s="2">
        <v>37.596000000000004</v>
      </c>
    </row>
    <row r="56" spans="1:5">
      <c r="A56" s="198" t="s">
        <v>127</v>
      </c>
      <c r="B56" s="34" t="s">
        <v>126</v>
      </c>
      <c r="C56" s="1" t="s">
        <v>128</v>
      </c>
      <c r="D56" s="1" t="s">
        <v>101</v>
      </c>
      <c r="E56" s="2">
        <v>78.974999999999994</v>
      </c>
    </row>
    <row r="57" spans="1:5">
      <c r="A57" s="198" t="s">
        <v>129</v>
      </c>
      <c r="B57" s="34" t="s">
        <v>126</v>
      </c>
      <c r="C57" s="1" t="s">
        <v>128</v>
      </c>
      <c r="D57" s="3" t="s">
        <v>29</v>
      </c>
      <c r="E57" s="2">
        <v>60.075000000000003</v>
      </c>
    </row>
    <row r="58" spans="1:5">
      <c r="A58" s="198" t="s">
        <v>130</v>
      </c>
      <c r="B58" s="34" t="s">
        <v>126</v>
      </c>
      <c r="C58" s="5" t="s">
        <v>131</v>
      </c>
      <c r="D58" s="5" t="s">
        <v>29</v>
      </c>
      <c r="E58" s="2">
        <v>50.625</v>
      </c>
    </row>
    <row r="59" spans="1:5">
      <c r="A59" s="198" t="s">
        <v>132</v>
      </c>
      <c r="B59" s="34" t="s">
        <v>126</v>
      </c>
      <c r="C59" s="4" t="s">
        <v>1262</v>
      </c>
      <c r="D59" s="5" t="s">
        <v>29</v>
      </c>
      <c r="E59" s="2">
        <v>50.625</v>
      </c>
    </row>
    <row r="60" spans="1:5">
      <c r="A60" s="198" t="s">
        <v>134</v>
      </c>
      <c r="B60" s="34" t="s">
        <v>133</v>
      </c>
      <c r="C60" s="3" t="s">
        <v>135</v>
      </c>
      <c r="D60" s="3" t="s">
        <v>136</v>
      </c>
      <c r="E60" s="2">
        <v>65</v>
      </c>
    </row>
    <row r="61" spans="1:5">
      <c r="A61" s="198" t="s">
        <v>137</v>
      </c>
      <c r="B61" s="34" t="s">
        <v>133</v>
      </c>
      <c r="C61" s="3" t="s">
        <v>138</v>
      </c>
      <c r="D61" s="3" t="s">
        <v>139</v>
      </c>
      <c r="E61" s="2">
        <v>79.430000000000007</v>
      </c>
    </row>
    <row r="62" spans="1:5">
      <c r="A62" s="198" t="s">
        <v>140</v>
      </c>
      <c r="B62" s="34" t="s">
        <v>133</v>
      </c>
      <c r="C62" s="3" t="s">
        <v>141</v>
      </c>
      <c r="D62" s="3" t="s">
        <v>44</v>
      </c>
      <c r="E62" s="2">
        <v>45.5</v>
      </c>
    </row>
    <row r="63" spans="1:5">
      <c r="A63" s="198" t="s">
        <v>142</v>
      </c>
      <c r="B63" s="34" t="s">
        <v>133</v>
      </c>
      <c r="C63" s="3" t="s">
        <v>143</v>
      </c>
      <c r="D63" s="3" t="s">
        <v>33</v>
      </c>
      <c r="E63" s="2">
        <v>57.98</v>
      </c>
    </row>
    <row r="64" spans="1:5">
      <c r="A64" s="198" t="s">
        <v>144</v>
      </c>
      <c r="B64" s="34" t="s">
        <v>133</v>
      </c>
      <c r="C64" s="7" t="s">
        <v>145</v>
      </c>
      <c r="D64" s="7" t="s">
        <v>36</v>
      </c>
      <c r="E64" s="2">
        <v>51.61</v>
      </c>
    </row>
    <row r="65" spans="1:5">
      <c r="A65" s="198" t="s">
        <v>146</v>
      </c>
      <c r="B65" s="34" t="s">
        <v>133</v>
      </c>
      <c r="C65" s="1" t="s">
        <v>147</v>
      </c>
      <c r="D65" s="1" t="s">
        <v>33</v>
      </c>
      <c r="E65" s="2">
        <v>58.5</v>
      </c>
    </row>
    <row r="66" spans="1:5">
      <c r="A66" s="198" t="s">
        <v>148</v>
      </c>
      <c r="B66" s="34" t="s">
        <v>133</v>
      </c>
      <c r="C66" s="1" t="s">
        <v>149</v>
      </c>
      <c r="D66" s="1" t="s">
        <v>29</v>
      </c>
      <c r="E66" s="2">
        <v>56.55</v>
      </c>
    </row>
    <row r="67" spans="1:5">
      <c r="A67" s="198" t="s">
        <v>150</v>
      </c>
      <c r="B67" s="34" t="s">
        <v>133</v>
      </c>
      <c r="C67" s="4" t="s">
        <v>151</v>
      </c>
      <c r="D67" s="4" t="s">
        <v>44</v>
      </c>
      <c r="E67" s="2">
        <v>45.5</v>
      </c>
    </row>
    <row r="68" spans="1:5">
      <c r="A68" s="198" t="s">
        <v>152</v>
      </c>
      <c r="B68" s="34" t="s">
        <v>133</v>
      </c>
      <c r="C68" s="4" t="s">
        <v>153</v>
      </c>
      <c r="D68" s="4" t="s">
        <v>29</v>
      </c>
      <c r="E68" s="2">
        <v>50.31</v>
      </c>
    </row>
    <row r="69" spans="1:5">
      <c r="A69" s="198" t="s">
        <v>154</v>
      </c>
      <c r="B69" s="34" t="s">
        <v>133</v>
      </c>
      <c r="C69" s="5" t="s">
        <v>155</v>
      </c>
      <c r="D69" s="5" t="s">
        <v>29</v>
      </c>
      <c r="E69" s="2">
        <v>54.99</v>
      </c>
    </row>
    <row r="70" spans="1:5">
      <c r="A70" s="198" t="s">
        <v>156</v>
      </c>
      <c r="B70" s="34" t="s">
        <v>133</v>
      </c>
      <c r="C70" s="5" t="s">
        <v>157</v>
      </c>
      <c r="D70" s="5" t="s">
        <v>29</v>
      </c>
      <c r="E70" s="2">
        <v>54.99</v>
      </c>
    </row>
    <row r="71" spans="1:5">
      <c r="A71" s="198" t="s">
        <v>159</v>
      </c>
      <c r="B71" s="34" t="s">
        <v>158</v>
      </c>
      <c r="C71" s="3" t="s">
        <v>160</v>
      </c>
      <c r="D71" s="3" t="s">
        <v>29</v>
      </c>
      <c r="E71" s="2">
        <v>57.173999999999999</v>
      </c>
    </row>
    <row r="72" spans="1:5">
      <c r="A72" s="198" t="s">
        <v>161</v>
      </c>
      <c r="B72" s="34" t="s">
        <v>158</v>
      </c>
      <c r="C72" s="3" t="s">
        <v>162</v>
      </c>
      <c r="D72" s="3" t="s">
        <v>163</v>
      </c>
      <c r="E72" s="2">
        <v>48.814999999999998</v>
      </c>
    </row>
    <row r="73" spans="1:5">
      <c r="A73" s="198" t="s">
        <v>164</v>
      </c>
      <c r="B73" s="34" t="s">
        <v>158</v>
      </c>
      <c r="C73" s="3" t="s">
        <v>165</v>
      </c>
      <c r="D73" s="3" t="s">
        <v>166</v>
      </c>
      <c r="E73" s="2">
        <v>39</v>
      </c>
    </row>
    <row r="74" spans="1:5">
      <c r="A74" s="198" t="s">
        <v>167</v>
      </c>
      <c r="B74" s="34" t="s">
        <v>158</v>
      </c>
      <c r="C74" s="3" t="s">
        <v>165</v>
      </c>
      <c r="D74" s="3" t="s">
        <v>29</v>
      </c>
      <c r="E74" s="2">
        <v>55.796000000000006</v>
      </c>
    </row>
    <row r="75" spans="1:5">
      <c r="A75" s="198" t="s">
        <v>168</v>
      </c>
      <c r="B75" s="34" t="s">
        <v>158</v>
      </c>
      <c r="C75" s="1" t="s">
        <v>169</v>
      </c>
      <c r="D75" s="1" t="s">
        <v>29</v>
      </c>
      <c r="E75" s="2">
        <v>60.359000000000002</v>
      </c>
    </row>
    <row r="76" spans="1:5">
      <c r="A76" s="198" t="s">
        <v>170</v>
      </c>
      <c r="B76" s="34" t="s">
        <v>158</v>
      </c>
      <c r="C76" s="1" t="s">
        <v>171</v>
      </c>
      <c r="D76" s="1" t="s">
        <v>172</v>
      </c>
      <c r="E76" s="2">
        <v>47.32</v>
      </c>
    </row>
    <row r="77" spans="1:5">
      <c r="A77" s="198" t="s">
        <v>173</v>
      </c>
      <c r="B77" s="34" t="s">
        <v>158</v>
      </c>
      <c r="C77" s="1" t="s">
        <v>174</v>
      </c>
      <c r="D77" s="1" t="s">
        <v>29</v>
      </c>
      <c r="E77" s="2">
        <v>58.188000000000002</v>
      </c>
    </row>
    <row r="78" spans="1:5">
      <c r="A78" s="198" t="s">
        <v>175</v>
      </c>
      <c r="B78" s="34" t="s">
        <v>158</v>
      </c>
      <c r="C78" s="1" t="s">
        <v>176</v>
      </c>
      <c r="D78" s="1" t="s">
        <v>172</v>
      </c>
      <c r="E78" s="2">
        <v>50.387999999999998</v>
      </c>
    </row>
    <row r="79" spans="1:5">
      <c r="A79" s="198" t="s">
        <v>177</v>
      </c>
      <c r="B79" s="34" t="s">
        <v>158</v>
      </c>
      <c r="C79" s="5" t="s">
        <v>178</v>
      </c>
      <c r="D79" s="5" t="s">
        <v>29</v>
      </c>
      <c r="E79" s="2">
        <v>57.044000000000004</v>
      </c>
    </row>
    <row r="80" spans="1:5">
      <c r="A80" s="198" t="s">
        <v>180</v>
      </c>
      <c r="B80" s="34" t="s">
        <v>179</v>
      </c>
      <c r="C80" s="1" t="s">
        <v>181</v>
      </c>
      <c r="D80" s="1" t="s">
        <v>29</v>
      </c>
      <c r="E80" s="2">
        <v>67.599999999999994</v>
      </c>
    </row>
    <row r="81" spans="1:5">
      <c r="A81" s="198" t="s">
        <v>182</v>
      </c>
      <c r="B81" s="34" t="s">
        <v>179</v>
      </c>
      <c r="C81" s="5" t="s">
        <v>183</v>
      </c>
      <c r="D81" s="5" t="s">
        <v>98</v>
      </c>
      <c r="E81" s="2">
        <v>55.64</v>
      </c>
    </row>
    <row r="82" spans="1:5">
      <c r="A82" s="198" t="s">
        <v>180</v>
      </c>
      <c r="B82" s="34" t="s">
        <v>184</v>
      </c>
      <c r="C82" s="3" t="s">
        <v>185</v>
      </c>
      <c r="D82" s="3" t="s">
        <v>33</v>
      </c>
      <c r="E82" s="2">
        <v>73.194000000000003</v>
      </c>
    </row>
    <row r="83" spans="1:5">
      <c r="A83" s="198" t="s">
        <v>182</v>
      </c>
      <c r="B83" s="34" t="s">
        <v>184</v>
      </c>
      <c r="C83" s="3" t="s">
        <v>186</v>
      </c>
      <c r="D83" s="3" t="s">
        <v>44</v>
      </c>
      <c r="E83" s="2">
        <v>51.677999999999997</v>
      </c>
    </row>
    <row r="84" spans="1:5">
      <c r="A84" s="198" t="s">
        <v>187</v>
      </c>
      <c r="B84" s="34" t="s">
        <v>184</v>
      </c>
      <c r="C84" s="1" t="s">
        <v>188</v>
      </c>
      <c r="D84" s="1" t="s">
        <v>29</v>
      </c>
      <c r="E84" s="2">
        <v>64.218000000000004</v>
      </c>
    </row>
    <row r="85" spans="1:5">
      <c r="A85" s="198" t="s">
        <v>189</v>
      </c>
      <c r="B85" s="34" t="s">
        <v>184</v>
      </c>
      <c r="C85" s="1" t="s">
        <v>190</v>
      </c>
      <c r="D85" s="1" t="s">
        <v>29</v>
      </c>
      <c r="E85" s="2">
        <v>64.218000000000004</v>
      </c>
    </row>
    <row r="86" spans="1:5">
      <c r="A86" s="198" t="s">
        <v>191</v>
      </c>
      <c r="B86" s="34" t="s">
        <v>184</v>
      </c>
      <c r="C86" s="1" t="s">
        <v>192</v>
      </c>
      <c r="D86" s="1" t="s">
        <v>29</v>
      </c>
      <c r="E86" s="2">
        <v>45.936</v>
      </c>
    </row>
    <row r="87" spans="1:5">
      <c r="A87" s="198" t="s">
        <v>193</v>
      </c>
      <c r="B87" s="34" t="s">
        <v>184</v>
      </c>
      <c r="C87" s="5" t="s">
        <v>194</v>
      </c>
      <c r="D87" s="5" t="s">
        <v>29</v>
      </c>
      <c r="E87" s="2">
        <v>51.942000000000007</v>
      </c>
    </row>
    <row r="88" spans="1:5">
      <c r="A88" s="198" t="s">
        <v>195</v>
      </c>
      <c r="B88" s="34" t="s">
        <v>184</v>
      </c>
      <c r="C88" s="5" t="s">
        <v>196</v>
      </c>
      <c r="D88" s="5" t="s">
        <v>29</v>
      </c>
      <c r="E88" s="2">
        <v>49.896000000000001</v>
      </c>
    </row>
    <row r="89" spans="1:5">
      <c r="A89" s="198" t="s">
        <v>198</v>
      </c>
      <c r="B89" s="34" t="s">
        <v>197</v>
      </c>
      <c r="C89" s="1" t="s">
        <v>199</v>
      </c>
      <c r="D89" s="1" t="s">
        <v>166</v>
      </c>
      <c r="E89" s="2">
        <v>41.6</v>
      </c>
    </row>
    <row r="90" spans="1:5">
      <c r="A90" s="198" t="s">
        <v>200</v>
      </c>
      <c r="B90" s="34" t="s">
        <v>197</v>
      </c>
      <c r="C90" s="1" t="s">
        <v>199</v>
      </c>
      <c r="D90" s="1" t="s">
        <v>29</v>
      </c>
      <c r="E90" s="2">
        <v>56.81</v>
      </c>
    </row>
    <row r="91" spans="1:5">
      <c r="A91" s="198" t="s">
        <v>201</v>
      </c>
      <c r="B91" s="34" t="s">
        <v>197</v>
      </c>
      <c r="C91" s="5" t="s">
        <v>202</v>
      </c>
      <c r="D91" s="5" t="s">
        <v>29</v>
      </c>
      <c r="E91" s="2">
        <v>48.75</v>
      </c>
    </row>
    <row r="92" spans="1:5">
      <c r="A92" s="198" t="s">
        <v>203</v>
      </c>
      <c r="B92" s="34" t="s">
        <v>197</v>
      </c>
      <c r="C92" s="5" t="s">
        <v>204</v>
      </c>
      <c r="D92" s="5" t="s">
        <v>29</v>
      </c>
      <c r="E92" s="2">
        <v>48.75</v>
      </c>
    </row>
    <row r="93" spans="1:5">
      <c r="A93" s="198" t="s">
        <v>206</v>
      </c>
      <c r="B93" s="34" t="s">
        <v>205</v>
      </c>
      <c r="C93" s="5" t="s">
        <v>131</v>
      </c>
      <c r="D93" s="5" t="s">
        <v>29</v>
      </c>
      <c r="E93" s="2">
        <v>36.673000000000002</v>
      </c>
    </row>
    <row r="94" spans="1:5">
      <c r="A94" s="198" t="s">
        <v>208</v>
      </c>
      <c r="B94" s="34" t="s">
        <v>207</v>
      </c>
      <c r="C94" s="1" t="s">
        <v>209</v>
      </c>
      <c r="D94" s="1" t="s">
        <v>166</v>
      </c>
      <c r="E94" s="2">
        <v>39.15</v>
      </c>
    </row>
    <row r="95" spans="1:5">
      <c r="A95" s="198" t="s">
        <v>210</v>
      </c>
      <c r="B95" s="34" t="s">
        <v>207</v>
      </c>
      <c r="C95" s="1" t="s">
        <v>209</v>
      </c>
      <c r="D95" s="1" t="s">
        <v>29</v>
      </c>
      <c r="E95" s="2">
        <v>52.65</v>
      </c>
    </row>
    <row r="96" spans="1:5">
      <c r="A96" s="198" t="s">
        <v>211</v>
      </c>
      <c r="B96" s="34" t="s">
        <v>207</v>
      </c>
      <c r="C96" s="3" t="s">
        <v>212</v>
      </c>
      <c r="D96" s="1" t="s">
        <v>172</v>
      </c>
      <c r="E96" s="2">
        <v>53.932499999999997</v>
      </c>
    </row>
    <row r="97" spans="1:5">
      <c r="A97" s="198" t="s">
        <v>213</v>
      </c>
      <c r="B97" s="34" t="s">
        <v>207</v>
      </c>
      <c r="C97" s="3" t="s">
        <v>214</v>
      </c>
      <c r="D97" s="3" t="s">
        <v>36</v>
      </c>
      <c r="E97" s="2">
        <v>61.965000000000003</v>
      </c>
    </row>
    <row r="98" spans="1:5">
      <c r="A98" s="198" t="s">
        <v>215</v>
      </c>
      <c r="B98" s="34" t="s">
        <v>207</v>
      </c>
      <c r="C98" s="3" t="s">
        <v>207</v>
      </c>
      <c r="D98" s="3" t="s">
        <v>36</v>
      </c>
      <c r="E98" s="2">
        <v>61.965000000000003</v>
      </c>
    </row>
    <row r="99" spans="1:5">
      <c r="A99" s="198" t="s">
        <v>217</v>
      </c>
      <c r="B99" s="34" t="s">
        <v>216</v>
      </c>
      <c r="C99" s="1" t="s">
        <v>218</v>
      </c>
      <c r="D99" s="1" t="s">
        <v>219</v>
      </c>
      <c r="E99" s="2">
        <v>14.2296</v>
      </c>
    </row>
    <row r="100" spans="1:5">
      <c r="A100" s="198" t="s">
        <v>220</v>
      </c>
      <c r="B100" s="34" t="s">
        <v>216</v>
      </c>
      <c r="C100" s="1" t="s">
        <v>221</v>
      </c>
      <c r="D100" s="1" t="s">
        <v>219</v>
      </c>
      <c r="E100" s="2">
        <v>14.2296</v>
      </c>
    </row>
    <row r="101" spans="1:5">
      <c r="A101" s="198" t="s">
        <v>222</v>
      </c>
      <c r="B101" s="34" t="s">
        <v>216</v>
      </c>
      <c r="C101" s="3" t="s">
        <v>223</v>
      </c>
      <c r="D101" s="3" t="s">
        <v>224</v>
      </c>
      <c r="E101" s="2">
        <v>15.5496</v>
      </c>
    </row>
    <row r="102" spans="1:5">
      <c r="A102" s="198" t="s">
        <v>225</v>
      </c>
      <c r="B102" s="34" t="s">
        <v>216</v>
      </c>
      <c r="C102" s="3" t="s">
        <v>226</v>
      </c>
      <c r="D102" s="3" t="s">
        <v>224</v>
      </c>
      <c r="E102" s="2">
        <v>15.5496</v>
      </c>
    </row>
    <row r="103" spans="1:5">
      <c r="A103" s="198" t="s">
        <v>227</v>
      </c>
      <c r="B103" s="34" t="s">
        <v>216</v>
      </c>
      <c r="C103" s="3" t="s">
        <v>228</v>
      </c>
      <c r="D103" s="3" t="s">
        <v>224</v>
      </c>
      <c r="E103" s="2">
        <v>15.5496</v>
      </c>
    </row>
    <row r="104" spans="1:5">
      <c r="A104" s="198" t="s">
        <v>229</v>
      </c>
      <c r="B104" s="34" t="s">
        <v>216</v>
      </c>
      <c r="C104" s="1" t="s">
        <v>230</v>
      </c>
      <c r="D104" s="1" t="s">
        <v>231</v>
      </c>
      <c r="E104" s="2">
        <v>36.537600000000005</v>
      </c>
    </row>
    <row r="105" spans="1:5">
      <c r="A105" s="198" t="s">
        <v>232</v>
      </c>
      <c r="B105" s="34" t="s">
        <v>216</v>
      </c>
      <c r="C105" s="1" t="s">
        <v>233</v>
      </c>
      <c r="D105" s="1" t="s">
        <v>231</v>
      </c>
      <c r="E105" s="2">
        <v>24.314400000000003</v>
      </c>
    </row>
    <row r="106" spans="1:5">
      <c r="A106" s="198" t="s">
        <v>234</v>
      </c>
      <c r="B106" s="34" t="s">
        <v>216</v>
      </c>
      <c r="C106" s="1" t="s">
        <v>235</v>
      </c>
      <c r="D106" s="1" t="s">
        <v>236</v>
      </c>
      <c r="E106" s="2">
        <v>14.810400000000001</v>
      </c>
    </row>
    <row r="107" spans="1:5">
      <c r="A107" s="198" t="s">
        <v>237</v>
      </c>
      <c r="B107" s="34" t="s">
        <v>216</v>
      </c>
      <c r="C107" s="1" t="s">
        <v>238</v>
      </c>
      <c r="D107" s="1" t="s">
        <v>239</v>
      </c>
      <c r="E107" s="2">
        <v>24.8688</v>
      </c>
    </row>
    <row r="108" spans="1:5">
      <c r="A108" s="198" t="s">
        <v>240</v>
      </c>
      <c r="B108" s="34" t="s">
        <v>216</v>
      </c>
      <c r="C108" s="1" t="s">
        <v>241</v>
      </c>
      <c r="D108" s="1" t="s">
        <v>239</v>
      </c>
      <c r="E108" s="2">
        <v>24.8688</v>
      </c>
    </row>
    <row r="109" spans="1:5">
      <c r="A109" s="198" t="s">
        <v>242</v>
      </c>
      <c r="B109" s="34" t="s">
        <v>216</v>
      </c>
      <c r="C109" s="1" t="s">
        <v>243</v>
      </c>
      <c r="D109" s="1" t="s">
        <v>244</v>
      </c>
      <c r="E109" s="2">
        <v>24.802800000000001</v>
      </c>
    </row>
    <row r="110" spans="1:5">
      <c r="A110" s="198" t="s">
        <v>245</v>
      </c>
      <c r="B110" s="34" t="s">
        <v>216</v>
      </c>
      <c r="C110" s="3" t="s">
        <v>246</v>
      </c>
      <c r="D110" s="3" t="s">
        <v>247</v>
      </c>
      <c r="E110" s="2">
        <v>67.174800000000005</v>
      </c>
    </row>
    <row r="111" spans="1:5">
      <c r="A111" s="198" t="s">
        <v>248</v>
      </c>
      <c r="B111" s="34" t="s">
        <v>216</v>
      </c>
      <c r="C111" s="3" t="s">
        <v>249</v>
      </c>
      <c r="D111" s="3" t="s">
        <v>247</v>
      </c>
      <c r="E111" s="2">
        <v>71.174400000000006</v>
      </c>
    </row>
    <row r="112" spans="1:5">
      <c r="A112" s="198" t="s">
        <v>250</v>
      </c>
      <c r="B112" s="34" t="s">
        <v>216</v>
      </c>
      <c r="C112" s="1" t="s">
        <v>251</v>
      </c>
      <c r="D112" s="1" t="s">
        <v>252</v>
      </c>
      <c r="E112" s="2">
        <v>34.188000000000002</v>
      </c>
    </row>
    <row r="113" spans="1:5">
      <c r="A113" s="198" t="s">
        <v>253</v>
      </c>
      <c r="B113" s="34" t="s">
        <v>216</v>
      </c>
      <c r="C113" s="3" t="s">
        <v>254</v>
      </c>
      <c r="D113" s="3" t="s">
        <v>255</v>
      </c>
      <c r="E113" s="2">
        <v>18.282</v>
      </c>
    </row>
    <row r="114" spans="1:5">
      <c r="A114" s="198" t="s">
        <v>256</v>
      </c>
      <c r="B114" s="34" t="s">
        <v>216</v>
      </c>
      <c r="C114" s="3" t="s">
        <v>257</v>
      </c>
      <c r="D114" s="3" t="s">
        <v>252</v>
      </c>
      <c r="E114" s="2">
        <v>43.335599999999999</v>
      </c>
    </row>
    <row r="115" spans="1:5">
      <c r="A115" s="198" t="s">
        <v>258</v>
      </c>
      <c r="B115" s="34" t="s">
        <v>216</v>
      </c>
      <c r="C115" s="3" t="s">
        <v>259</v>
      </c>
      <c r="D115" s="3" t="s">
        <v>252</v>
      </c>
      <c r="E115" s="2">
        <v>43.335599999999999</v>
      </c>
    </row>
    <row r="116" spans="1:5">
      <c r="A116" s="198" t="s">
        <v>260</v>
      </c>
      <c r="B116" s="34" t="s">
        <v>216</v>
      </c>
      <c r="C116" s="3" t="s">
        <v>261</v>
      </c>
      <c r="D116" s="3" t="s">
        <v>262</v>
      </c>
      <c r="E116" s="2">
        <v>46.688400000000001</v>
      </c>
    </row>
    <row r="117" spans="1:5">
      <c r="A117" s="198" t="s">
        <v>263</v>
      </c>
      <c r="B117" s="34" t="s">
        <v>216</v>
      </c>
      <c r="C117" s="3" t="s">
        <v>264</v>
      </c>
      <c r="D117" s="3" t="s">
        <v>262</v>
      </c>
      <c r="E117" s="2">
        <v>46.688400000000001</v>
      </c>
    </row>
    <row r="118" spans="1:5">
      <c r="A118" s="198" t="s">
        <v>265</v>
      </c>
      <c r="B118" s="34" t="s">
        <v>216</v>
      </c>
      <c r="C118" s="1" t="s">
        <v>266</v>
      </c>
      <c r="D118" s="1" t="s">
        <v>267</v>
      </c>
      <c r="E118" s="2">
        <v>22.558800000000002</v>
      </c>
    </row>
    <row r="119" spans="1:5">
      <c r="A119" s="198" t="s">
        <v>268</v>
      </c>
      <c r="B119" s="34" t="s">
        <v>216</v>
      </c>
      <c r="C119" s="3" t="s">
        <v>269</v>
      </c>
      <c r="D119" s="3" t="s">
        <v>270</v>
      </c>
      <c r="E119" s="2">
        <v>38.794800000000002</v>
      </c>
    </row>
    <row r="120" spans="1:5">
      <c r="A120" s="198" t="s">
        <v>271</v>
      </c>
      <c r="B120" s="34" t="s">
        <v>216</v>
      </c>
      <c r="C120" s="1" t="s">
        <v>272</v>
      </c>
      <c r="D120" s="1" t="s">
        <v>252</v>
      </c>
      <c r="E120" s="2">
        <v>37.699199999999998</v>
      </c>
    </row>
    <row r="121" spans="1:5">
      <c r="A121" s="198" t="s">
        <v>273</v>
      </c>
      <c r="B121" s="34" t="s">
        <v>216</v>
      </c>
      <c r="C121" s="1" t="s">
        <v>274</v>
      </c>
      <c r="D121" s="3" t="s">
        <v>275</v>
      </c>
      <c r="E121" s="2">
        <v>53.922000000000004</v>
      </c>
    </row>
    <row r="122" spans="1:5">
      <c r="A122" s="198" t="s">
        <v>276</v>
      </c>
      <c r="B122" s="34" t="s">
        <v>216</v>
      </c>
      <c r="C122" s="1" t="s">
        <v>277</v>
      </c>
      <c r="D122" s="1" t="s">
        <v>252</v>
      </c>
      <c r="E122" s="2">
        <v>53.922000000000004</v>
      </c>
    </row>
    <row r="123" spans="1:5">
      <c r="A123" s="198" t="s">
        <v>278</v>
      </c>
      <c r="B123" s="34" t="s">
        <v>216</v>
      </c>
      <c r="C123" s="1" t="s">
        <v>279</v>
      </c>
      <c r="D123" s="1" t="s">
        <v>252</v>
      </c>
      <c r="E123" s="2">
        <v>53.922000000000004</v>
      </c>
    </row>
    <row r="124" spans="1:5">
      <c r="A124" s="198" t="s">
        <v>280</v>
      </c>
      <c r="B124" s="34" t="s">
        <v>216</v>
      </c>
      <c r="C124" s="1" t="s">
        <v>281</v>
      </c>
      <c r="D124" s="1" t="s">
        <v>252</v>
      </c>
      <c r="E124" s="2">
        <v>57.446400000000004</v>
      </c>
    </row>
    <row r="125" spans="1:5">
      <c r="A125" s="198" t="s">
        <v>282</v>
      </c>
      <c r="B125" s="34" t="s">
        <v>216</v>
      </c>
      <c r="C125" s="1" t="s">
        <v>283</v>
      </c>
      <c r="D125" s="1" t="s">
        <v>252</v>
      </c>
      <c r="E125" s="2">
        <v>57.446400000000004</v>
      </c>
    </row>
    <row r="126" spans="1:5">
      <c r="A126" s="198" t="s">
        <v>284</v>
      </c>
      <c r="B126" s="34" t="s">
        <v>216</v>
      </c>
      <c r="C126" s="1" t="s">
        <v>285</v>
      </c>
      <c r="D126" s="1" t="s">
        <v>252</v>
      </c>
      <c r="E126" s="2">
        <v>45.856800000000007</v>
      </c>
    </row>
    <row r="127" spans="1:5">
      <c r="A127" s="198" t="s">
        <v>286</v>
      </c>
      <c r="B127" s="34" t="s">
        <v>216</v>
      </c>
      <c r="C127" s="7" t="s">
        <v>287</v>
      </c>
      <c r="D127" s="7" t="s">
        <v>288</v>
      </c>
      <c r="E127" s="2">
        <v>22.044</v>
      </c>
    </row>
    <row r="128" spans="1:5">
      <c r="A128" s="198" t="s">
        <v>289</v>
      </c>
      <c r="B128" s="34" t="s">
        <v>216</v>
      </c>
      <c r="C128" s="7" t="s">
        <v>290</v>
      </c>
      <c r="D128" s="7" t="s">
        <v>291</v>
      </c>
      <c r="E128" s="2">
        <v>22.044</v>
      </c>
    </row>
    <row r="129" spans="1:5">
      <c r="A129" s="198" t="s">
        <v>292</v>
      </c>
      <c r="B129" s="34" t="s">
        <v>216</v>
      </c>
      <c r="C129" s="7" t="s">
        <v>293</v>
      </c>
      <c r="D129" s="7" t="s">
        <v>294</v>
      </c>
      <c r="E129" s="2">
        <v>22.044</v>
      </c>
    </row>
    <row r="130" spans="1:5">
      <c r="A130" s="198" t="s">
        <v>295</v>
      </c>
      <c r="B130" s="34" t="s">
        <v>216</v>
      </c>
      <c r="C130" s="7" t="s">
        <v>296</v>
      </c>
      <c r="D130" s="7" t="s">
        <v>294</v>
      </c>
      <c r="E130" s="2">
        <v>19.047599999999999</v>
      </c>
    </row>
    <row r="131" spans="1:5">
      <c r="A131" s="198" t="s">
        <v>297</v>
      </c>
      <c r="B131" s="34" t="s">
        <v>216</v>
      </c>
      <c r="C131" s="1" t="s">
        <v>298</v>
      </c>
      <c r="D131" s="1" t="s">
        <v>267</v>
      </c>
      <c r="E131" s="2">
        <v>26.413200000000003</v>
      </c>
    </row>
    <row r="132" spans="1:5">
      <c r="A132" s="198" t="s">
        <v>299</v>
      </c>
      <c r="B132" s="34" t="s">
        <v>216</v>
      </c>
      <c r="C132" s="1" t="s">
        <v>300</v>
      </c>
      <c r="D132" s="1" t="s">
        <v>239</v>
      </c>
      <c r="E132" s="2">
        <v>36.973200000000006</v>
      </c>
    </row>
    <row r="133" spans="1:5">
      <c r="A133" s="198" t="s">
        <v>301</v>
      </c>
      <c r="B133" s="34" t="s">
        <v>216</v>
      </c>
      <c r="C133" s="1" t="s">
        <v>302</v>
      </c>
      <c r="D133" s="1" t="s">
        <v>239</v>
      </c>
      <c r="E133" s="2">
        <v>36.973200000000006</v>
      </c>
    </row>
    <row r="134" spans="1:5">
      <c r="A134" s="198" t="s">
        <v>303</v>
      </c>
      <c r="B134" s="34" t="s">
        <v>216</v>
      </c>
      <c r="C134" s="1" t="s">
        <v>304</v>
      </c>
      <c r="D134" s="1" t="s">
        <v>267</v>
      </c>
      <c r="E134" s="2">
        <v>21.832799999999999</v>
      </c>
    </row>
    <row r="135" spans="1:5">
      <c r="A135" s="198" t="s">
        <v>305</v>
      </c>
      <c r="B135" s="34" t="s">
        <v>216</v>
      </c>
      <c r="C135" s="1" t="s">
        <v>306</v>
      </c>
      <c r="D135" s="1" t="s">
        <v>267</v>
      </c>
      <c r="E135" s="2">
        <v>21.832799999999999</v>
      </c>
    </row>
    <row r="136" spans="1:5">
      <c r="A136" s="198" t="s">
        <v>307</v>
      </c>
      <c r="B136" s="34" t="s">
        <v>216</v>
      </c>
      <c r="C136" s="1" t="s">
        <v>308</v>
      </c>
      <c r="D136" s="1" t="s">
        <v>309</v>
      </c>
      <c r="E136" s="2">
        <v>25.357200000000002</v>
      </c>
    </row>
    <row r="137" spans="1:5">
      <c r="A137" s="198" t="s">
        <v>310</v>
      </c>
      <c r="B137" s="34" t="s">
        <v>216</v>
      </c>
      <c r="C137" s="1" t="s">
        <v>308</v>
      </c>
      <c r="D137" s="1" t="s">
        <v>311</v>
      </c>
      <c r="E137" s="2">
        <v>33.937200000000004</v>
      </c>
    </row>
    <row r="138" spans="1:5">
      <c r="A138" s="198" t="s">
        <v>312</v>
      </c>
      <c r="B138" s="34" t="s">
        <v>216</v>
      </c>
      <c r="C138" s="1" t="s">
        <v>308</v>
      </c>
      <c r="D138" s="1" t="s">
        <v>219</v>
      </c>
      <c r="E138" s="2">
        <v>48.272400000000005</v>
      </c>
    </row>
    <row r="139" spans="1:5">
      <c r="A139" s="198" t="s">
        <v>313</v>
      </c>
      <c r="B139" s="34" t="s">
        <v>216</v>
      </c>
      <c r="C139" s="1" t="s">
        <v>308</v>
      </c>
      <c r="D139" s="1" t="s">
        <v>314</v>
      </c>
      <c r="E139" s="2">
        <v>67.333200000000005</v>
      </c>
    </row>
    <row r="140" spans="1:5">
      <c r="A140" s="198" t="s">
        <v>315</v>
      </c>
      <c r="B140" s="34" t="s">
        <v>216</v>
      </c>
      <c r="C140" s="1" t="s">
        <v>308</v>
      </c>
      <c r="D140" s="1" t="s">
        <v>316</v>
      </c>
      <c r="E140" s="2">
        <v>14.256000000000002</v>
      </c>
    </row>
    <row r="141" spans="1:5">
      <c r="A141" s="198" t="s">
        <v>317</v>
      </c>
      <c r="B141" s="34" t="s">
        <v>216</v>
      </c>
      <c r="C141" s="1" t="s">
        <v>318</v>
      </c>
      <c r="D141" s="1" t="s">
        <v>311</v>
      </c>
      <c r="E141" s="2">
        <v>33.937200000000004</v>
      </c>
    </row>
    <row r="142" spans="1:5">
      <c r="A142" s="198" t="s">
        <v>319</v>
      </c>
      <c r="B142" s="34" t="s">
        <v>216</v>
      </c>
      <c r="C142" s="7" t="s">
        <v>320</v>
      </c>
      <c r="D142" s="1" t="s">
        <v>294</v>
      </c>
      <c r="E142" s="2">
        <v>14.5068</v>
      </c>
    </row>
    <row r="143" spans="1:5">
      <c r="A143" s="198" t="s">
        <v>321</v>
      </c>
      <c r="B143" s="34" t="s">
        <v>216</v>
      </c>
      <c r="C143" s="7" t="s">
        <v>322</v>
      </c>
      <c r="D143" s="7" t="s">
        <v>219</v>
      </c>
      <c r="E143" s="2">
        <v>33.132000000000005</v>
      </c>
    </row>
    <row r="144" spans="1:5">
      <c r="A144" s="198" t="s">
        <v>323</v>
      </c>
      <c r="B144" s="34" t="s">
        <v>216</v>
      </c>
      <c r="C144" s="1" t="s">
        <v>324</v>
      </c>
      <c r="D144" s="1" t="s">
        <v>219</v>
      </c>
      <c r="E144" s="2">
        <v>26.505599999999998</v>
      </c>
    </row>
    <row r="145" spans="1:5">
      <c r="A145" s="198" t="s">
        <v>325</v>
      </c>
      <c r="B145" s="34" t="s">
        <v>216</v>
      </c>
      <c r="C145" s="1" t="s">
        <v>326</v>
      </c>
      <c r="D145" s="1" t="s">
        <v>219</v>
      </c>
      <c r="E145" s="2">
        <v>26.505599999999998</v>
      </c>
    </row>
    <row r="146" spans="1:5">
      <c r="A146" s="198" t="s">
        <v>327</v>
      </c>
      <c r="B146" s="34" t="s">
        <v>216</v>
      </c>
      <c r="C146" s="1" t="s">
        <v>328</v>
      </c>
      <c r="D146" s="1" t="s">
        <v>329</v>
      </c>
      <c r="E146" s="2">
        <v>33.132000000000005</v>
      </c>
    </row>
    <row r="147" spans="1:5">
      <c r="A147" s="198" t="s">
        <v>330</v>
      </c>
      <c r="B147" s="34" t="s">
        <v>216</v>
      </c>
      <c r="C147" s="3" t="s">
        <v>331</v>
      </c>
      <c r="D147" s="3" t="s">
        <v>332</v>
      </c>
      <c r="E147" s="2">
        <v>33.976799999999997</v>
      </c>
    </row>
    <row r="148" spans="1:5">
      <c r="A148" s="198" t="s">
        <v>333</v>
      </c>
      <c r="B148" s="34" t="s">
        <v>216</v>
      </c>
      <c r="C148" s="1" t="s">
        <v>334</v>
      </c>
      <c r="D148" s="1" t="s">
        <v>335</v>
      </c>
      <c r="E148" s="2">
        <v>14.6652</v>
      </c>
    </row>
    <row r="149" spans="1:5">
      <c r="A149" s="198" t="s">
        <v>336</v>
      </c>
      <c r="B149" s="34" t="s">
        <v>216</v>
      </c>
      <c r="C149" s="1" t="s">
        <v>337</v>
      </c>
      <c r="D149" s="1" t="s">
        <v>270</v>
      </c>
      <c r="E149" s="2">
        <v>38.213999999999999</v>
      </c>
    </row>
    <row r="150" spans="1:5">
      <c r="A150" s="198" t="s">
        <v>338</v>
      </c>
      <c r="B150" s="34" t="s">
        <v>216</v>
      </c>
      <c r="C150" s="1" t="s">
        <v>339</v>
      </c>
      <c r="D150" s="1" t="s">
        <v>340</v>
      </c>
      <c r="E150" s="2">
        <v>19.417200000000001</v>
      </c>
    </row>
    <row r="151" spans="1:5">
      <c r="A151" s="198" t="s">
        <v>341</v>
      </c>
      <c r="B151" s="34" t="s">
        <v>216</v>
      </c>
      <c r="C151" s="1" t="s">
        <v>339</v>
      </c>
      <c r="D151" s="1" t="s">
        <v>342</v>
      </c>
      <c r="E151" s="2">
        <v>19.417200000000001</v>
      </c>
    </row>
    <row r="152" spans="1:5">
      <c r="A152" s="198" t="s">
        <v>343</v>
      </c>
      <c r="B152" s="34" t="s">
        <v>216</v>
      </c>
      <c r="C152" s="1" t="s">
        <v>344</v>
      </c>
      <c r="D152" s="1" t="s">
        <v>345</v>
      </c>
      <c r="E152" s="2">
        <v>19.047599999999999</v>
      </c>
    </row>
    <row r="153" spans="1:5">
      <c r="A153" s="198" t="s">
        <v>346</v>
      </c>
      <c r="B153" s="34" t="s">
        <v>216</v>
      </c>
      <c r="C153" s="1" t="s">
        <v>347</v>
      </c>
      <c r="D153" s="1" t="s">
        <v>348</v>
      </c>
      <c r="E153" s="2">
        <v>19.8</v>
      </c>
    </row>
    <row r="154" spans="1:5">
      <c r="A154" s="198" t="s">
        <v>349</v>
      </c>
      <c r="B154" s="34" t="s">
        <v>216</v>
      </c>
      <c r="C154" s="1" t="s">
        <v>350</v>
      </c>
      <c r="D154" s="1" t="s">
        <v>351</v>
      </c>
      <c r="E154" s="2">
        <v>19.047599999999999</v>
      </c>
    </row>
    <row r="155" spans="1:5">
      <c r="A155" s="198" t="s">
        <v>352</v>
      </c>
      <c r="B155" s="34" t="s">
        <v>216</v>
      </c>
      <c r="C155" s="1" t="s">
        <v>353</v>
      </c>
      <c r="D155" s="1" t="s">
        <v>354</v>
      </c>
      <c r="E155" s="2">
        <v>18.321600000000004</v>
      </c>
    </row>
    <row r="156" spans="1:5">
      <c r="A156" s="198" t="s">
        <v>355</v>
      </c>
      <c r="B156" s="34" t="s">
        <v>216</v>
      </c>
      <c r="C156" s="1" t="s">
        <v>356</v>
      </c>
      <c r="D156" s="1" t="s">
        <v>357</v>
      </c>
      <c r="E156" s="2">
        <v>24.908400000000004</v>
      </c>
    </row>
    <row r="157" spans="1:5">
      <c r="A157" s="198" t="s">
        <v>358</v>
      </c>
      <c r="B157" s="34" t="s">
        <v>216</v>
      </c>
      <c r="C157" s="1" t="s">
        <v>359</v>
      </c>
      <c r="D157" s="1" t="s">
        <v>360</v>
      </c>
      <c r="E157" s="2">
        <v>26.373600000000003</v>
      </c>
    </row>
    <row r="158" spans="1:5">
      <c r="A158" s="198" t="s">
        <v>361</v>
      </c>
      <c r="B158" s="34" t="s">
        <v>216</v>
      </c>
      <c r="C158" s="1" t="s">
        <v>362</v>
      </c>
      <c r="D158" s="1" t="s">
        <v>363</v>
      </c>
      <c r="E158" s="2">
        <v>19.417200000000001</v>
      </c>
    </row>
    <row r="159" spans="1:5">
      <c r="A159" s="198" t="s">
        <v>364</v>
      </c>
      <c r="B159" s="34" t="s">
        <v>216</v>
      </c>
      <c r="C159" s="1" t="s">
        <v>365</v>
      </c>
      <c r="D159" s="1" t="s">
        <v>366</v>
      </c>
      <c r="E159" s="2">
        <v>20.156400000000001</v>
      </c>
    </row>
    <row r="160" spans="1:5">
      <c r="A160" s="198" t="s">
        <v>367</v>
      </c>
      <c r="B160" s="34" t="s">
        <v>216</v>
      </c>
      <c r="C160" s="3" t="s">
        <v>368</v>
      </c>
      <c r="D160" s="1" t="s">
        <v>224</v>
      </c>
      <c r="E160" s="2">
        <v>17.423999999999999</v>
      </c>
    </row>
    <row r="161" spans="1:5">
      <c r="A161" s="198" t="s">
        <v>369</v>
      </c>
      <c r="B161" s="34" t="s">
        <v>216</v>
      </c>
      <c r="C161" s="3" t="s">
        <v>370</v>
      </c>
      <c r="D161" s="3" t="s">
        <v>270</v>
      </c>
      <c r="E161" s="2">
        <v>39.679200000000002</v>
      </c>
    </row>
    <row r="162" spans="1:5">
      <c r="A162" s="198" t="s">
        <v>371</v>
      </c>
      <c r="B162" s="34" t="s">
        <v>216</v>
      </c>
      <c r="C162" s="1" t="s">
        <v>372</v>
      </c>
      <c r="D162" s="1" t="s">
        <v>294</v>
      </c>
      <c r="E162" s="2">
        <v>26.254800000000003</v>
      </c>
    </row>
    <row r="163" spans="1:5">
      <c r="A163" s="198" t="s">
        <v>374</v>
      </c>
      <c r="B163" s="34" t="s">
        <v>373</v>
      </c>
      <c r="C163" s="1" t="s">
        <v>375</v>
      </c>
      <c r="D163" s="1" t="s">
        <v>29</v>
      </c>
      <c r="E163" s="2">
        <v>33.799999999999997</v>
      </c>
    </row>
    <row r="164" spans="1:5">
      <c r="A164" s="198" t="s">
        <v>377</v>
      </c>
      <c r="B164" s="34" t="s">
        <v>376</v>
      </c>
      <c r="C164" s="1" t="s">
        <v>378</v>
      </c>
      <c r="D164" s="1" t="s">
        <v>29</v>
      </c>
      <c r="E164" s="2">
        <v>53.04</v>
      </c>
    </row>
    <row r="165" spans="1:5">
      <c r="A165" s="198" t="s">
        <v>379</v>
      </c>
      <c r="B165" s="34" t="s">
        <v>376</v>
      </c>
      <c r="C165" s="5" t="s">
        <v>380</v>
      </c>
      <c r="D165" s="5" t="s">
        <v>98</v>
      </c>
      <c r="E165" s="2">
        <v>54.34</v>
      </c>
    </row>
    <row r="166" spans="1:5">
      <c r="A166" s="198" t="s">
        <v>382</v>
      </c>
      <c r="B166" s="34" t="s">
        <v>381</v>
      </c>
      <c r="C166" s="3" t="s">
        <v>383</v>
      </c>
      <c r="D166" s="3" t="s">
        <v>36</v>
      </c>
      <c r="E166" s="2">
        <v>57.914999999999999</v>
      </c>
    </row>
    <row r="167" spans="1:5">
      <c r="A167" s="198" t="s">
        <v>384</v>
      </c>
      <c r="B167" s="34" t="s">
        <v>381</v>
      </c>
      <c r="C167" s="3" t="s">
        <v>385</v>
      </c>
      <c r="D167" s="3" t="s">
        <v>36</v>
      </c>
      <c r="E167" s="2">
        <v>60.748999999999995</v>
      </c>
    </row>
    <row r="168" spans="1:5">
      <c r="A168" s="198" t="s">
        <v>386</v>
      </c>
      <c r="B168" s="34" t="s">
        <v>381</v>
      </c>
      <c r="C168" s="1" t="s">
        <v>387</v>
      </c>
      <c r="D168" s="1" t="s">
        <v>172</v>
      </c>
      <c r="E168" s="2">
        <v>45.448</v>
      </c>
    </row>
    <row r="169" spans="1:5">
      <c r="A169" s="198" t="s">
        <v>388</v>
      </c>
      <c r="B169" s="34" t="s">
        <v>381</v>
      </c>
      <c r="C169" s="5" t="s">
        <v>389</v>
      </c>
      <c r="D169" s="5" t="s">
        <v>44</v>
      </c>
      <c r="E169" s="2">
        <v>41.938000000000002</v>
      </c>
    </row>
    <row r="170" spans="1:5">
      <c r="A170" s="198" t="s">
        <v>390</v>
      </c>
      <c r="B170" s="34" t="s">
        <v>381</v>
      </c>
      <c r="C170" s="5" t="s">
        <v>391</v>
      </c>
      <c r="D170" s="5" t="s">
        <v>44</v>
      </c>
      <c r="E170" s="2">
        <v>41.938000000000002</v>
      </c>
    </row>
    <row r="171" spans="1:5">
      <c r="A171" s="198" t="s">
        <v>392</v>
      </c>
      <c r="B171" s="34" t="s">
        <v>381</v>
      </c>
      <c r="C171" s="5" t="s">
        <v>393</v>
      </c>
      <c r="D171" s="5" t="s">
        <v>44</v>
      </c>
      <c r="E171" s="2">
        <v>44.005000000000003</v>
      </c>
    </row>
    <row r="172" spans="1:5">
      <c r="A172" s="198" t="s">
        <v>395</v>
      </c>
      <c r="B172" s="34" t="s">
        <v>394</v>
      </c>
      <c r="C172" s="3" t="s">
        <v>396</v>
      </c>
      <c r="D172" s="3" t="s">
        <v>98</v>
      </c>
      <c r="E172" s="2">
        <v>74.674999999999997</v>
      </c>
    </row>
    <row r="173" spans="1:5">
      <c r="A173" s="198" t="s">
        <v>397</v>
      </c>
      <c r="B173" s="34" t="s">
        <v>394</v>
      </c>
      <c r="C173" s="3" t="s">
        <v>398</v>
      </c>
      <c r="D173" s="3" t="s">
        <v>98</v>
      </c>
      <c r="E173" s="2">
        <v>74.674999999999997</v>
      </c>
    </row>
    <row r="174" spans="1:5">
      <c r="A174" s="198" t="s">
        <v>399</v>
      </c>
      <c r="B174" s="34" t="s">
        <v>394</v>
      </c>
      <c r="C174" s="3" t="s">
        <v>400</v>
      </c>
      <c r="D174" s="3" t="s">
        <v>98</v>
      </c>
      <c r="E174" s="2">
        <v>74.674999999999997</v>
      </c>
    </row>
    <row r="175" spans="1:5">
      <c r="A175" s="198" t="s">
        <v>401</v>
      </c>
      <c r="B175" s="34" t="s">
        <v>394</v>
      </c>
      <c r="C175" s="3" t="s">
        <v>402</v>
      </c>
      <c r="D175" s="3" t="s">
        <v>33</v>
      </c>
      <c r="E175" s="2">
        <v>87.811999999999998</v>
      </c>
    </row>
    <row r="176" spans="1:5">
      <c r="A176" s="198" t="s">
        <v>403</v>
      </c>
      <c r="B176" s="34" t="s">
        <v>394</v>
      </c>
      <c r="C176" s="3" t="s">
        <v>404</v>
      </c>
      <c r="D176" s="3" t="s">
        <v>33</v>
      </c>
      <c r="E176" s="2">
        <v>87.811999999999998</v>
      </c>
    </row>
    <row r="177" spans="1:5">
      <c r="A177" s="198" t="s">
        <v>405</v>
      </c>
      <c r="B177" s="34" t="s">
        <v>394</v>
      </c>
      <c r="C177" s="1" t="s">
        <v>406</v>
      </c>
      <c r="D177" s="1" t="s">
        <v>33</v>
      </c>
      <c r="E177" s="2">
        <v>87.811999999999998</v>
      </c>
    </row>
    <row r="178" spans="1:5">
      <c r="A178" s="198" t="s">
        <v>407</v>
      </c>
      <c r="B178" s="34" t="s">
        <v>394</v>
      </c>
      <c r="C178" s="1" t="s">
        <v>408</v>
      </c>
      <c r="D178" s="1" t="s">
        <v>172</v>
      </c>
      <c r="E178" s="2">
        <v>61.987499999999997</v>
      </c>
    </row>
    <row r="179" spans="1:5">
      <c r="A179" s="198" t="s">
        <v>409</v>
      </c>
      <c r="B179" s="34" t="s">
        <v>394</v>
      </c>
      <c r="C179" s="1" t="s">
        <v>408</v>
      </c>
      <c r="D179" s="1" t="s">
        <v>33</v>
      </c>
      <c r="E179" s="2">
        <v>87.811999999999998</v>
      </c>
    </row>
    <row r="180" spans="1:5">
      <c r="A180" s="198" t="s">
        <v>410</v>
      </c>
      <c r="B180" s="34" t="s">
        <v>394</v>
      </c>
      <c r="C180" s="1" t="s">
        <v>408</v>
      </c>
      <c r="D180" s="1" t="s">
        <v>29</v>
      </c>
      <c r="E180" s="2">
        <v>73.718000000000004</v>
      </c>
    </row>
    <row r="181" spans="1:5">
      <c r="A181" s="198" t="s">
        <v>411</v>
      </c>
      <c r="B181" s="34" t="s">
        <v>394</v>
      </c>
      <c r="C181" s="1" t="s">
        <v>408</v>
      </c>
      <c r="D181" s="1" t="s">
        <v>412</v>
      </c>
      <c r="E181" s="2">
        <v>33.784999999999997</v>
      </c>
    </row>
    <row r="182" spans="1:5">
      <c r="A182" s="198" t="s">
        <v>413</v>
      </c>
      <c r="B182" s="34" t="s">
        <v>394</v>
      </c>
      <c r="C182" s="1" t="s">
        <v>414</v>
      </c>
      <c r="D182" s="1" t="s">
        <v>29</v>
      </c>
      <c r="E182" s="2">
        <v>73.718000000000004</v>
      </c>
    </row>
    <row r="183" spans="1:5">
      <c r="A183" s="198" t="s">
        <v>415</v>
      </c>
      <c r="B183" s="34" t="s">
        <v>394</v>
      </c>
      <c r="C183" s="1" t="s">
        <v>416</v>
      </c>
      <c r="D183" s="1" t="s">
        <v>29</v>
      </c>
      <c r="E183" s="2">
        <v>73.718000000000004</v>
      </c>
    </row>
    <row r="184" spans="1:5">
      <c r="A184" s="198" t="s">
        <v>417</v>
      </c>
      <c r="B184" s="34" t="s">
        <v>394</v>
      </c>
      <c r="C184" s="1" t="s">
        <v>418</v>
      </c>
      <c r="D184" s="1" t="s">
        <v>29</v>
      </c>
      <c r="E184" s="2">
        <v>73.718000000000004</v>
      </c>
    </row>
    <row r="185" spans="1:5">
      <c r="A185" s="198" t="s">
        <v>419</v>
      </c>
      <c r="B185" s="34" t="s">
        <v>394</v>
      </c>
      <c r="C185" s="1" t="s">
        <v>420</v>
      </c>
      <c r="D185" s="1" t="s">
        <v>33</v>
      </c>
      <c r="E185" s="2">
        <v>87.811999999999998</v>
      </c>
    </row>
    <row r="186" spans="1:5">
      <c r="A186" s="198" t="s">
        <v>421</v>
      </c>
      <c r="B186" s="34" t="s">
        <v>394</v>
      </c>
      <c r="C186" s="1" t="s">
        <v>422</v>
      </c>
      <c r="D186" s="1" t="s">
        <v>166</v>
      </c>
      <c r="E186" s="2">
        <v>51.562000000000005</v>
      </c>
    </row>
    <row r="187" spans="1:5">
      <c r="A187" s="198" t="s">
        <v>423</v>
      </c>
      <c r="B187" s="34" t="s">
        <v>394</v>
      </c>
      <c r="C187" s="1" t="s">
        <v>422</v>
      </c>
      <c r="D187" s="1" t="s">
        <v>29</v>
      </c>
      <c r="E187" s="2">
        <v>73.718000000000004</v>
      </c>
    </row>
    <row r="188" spans="1:5">
      <c r="A188" s="198" t="s">
        <v>424</v>
      </c>
      <c r="B188" s="34" t="s">
        <v>394</v>
      </c>
      <c r="C188" s="1" t="s">
        <v>425</v>
      </c>
      <c r="D188" s="1" t="s">
        <v>29</v>
      </c>
      <c r="E188" s="2">
        <v>73.718000000000004</v>
      </c>
    </row>
    <row r="189" spans="1:5">
      <c r="A189" s="198" t="s">
        <v>426</v>
      </c>
      <c r="B189" s="34" t="s">
        <v>394</v>
      </c>
      <c r="C189" s="1" t="s">
        <v>427</v>
      </c>
      <c r="D189" s="1" t="s">
        <v>29</v>
      </c>
      <c r="E189" s="2">
        <v>75.878499999999988</v>
      </c>
    </row>
    <row r="190" spans="1:5">
      <c r="A190" s="198" t="s">
        <v>428</v>
      </c>
      <c r="B190" s="34" t="s">
        <v>394</v>
      </c>
      <c r="C190" s="1" t="s">
        <v>429</v>
      </c>
      <c r="D190" s="1" t="s">
        <v>29</v>
      </c>
      <c r="E190" s="2">
        <v>73.718000000000004</v>
      </c>
    </row>
    <row r="191" spans="1:5">
      <c r="A191" s="198" t="s">
        <v>430</v>
      </c>
      <c r="B191" s="34" t="s">
        <v>394</v>
      </c>
      <c r="C191" s="4" t="s">
        <v>431</v>
      </c>
      <c r="D191" s="4" t="s">
        <v>98</v>
      </c>
      <c r="E191" s="2">
        <v>59.609499999999997</v>
      </c>
    </row>
    <row r="192" spans="1:5">
      <c r="A192" s="198" t="s">
        <v>432</v>
      </c>
      <c r="B192" s="34" t="s">
        <v>394</v>
      </c>
      <c r="C192" s="4" t="s">
        <v>433</v>
      </c>
      <c r="D192" s="4" t="s">
        <v>29</v>
      </c>
      <c r="E192" s="2">
        <v>65.569000000000003</v>
      </c>
    </row>
    <row r="193" spans="1:5">
      <c r="A193" s="198" t="s">
        <v>434</v>
      </c>
      <c r="B193" s="34" t="s">
        <v>394</v>
      </c>
      <c r="C193" s="4" t="s">
        <v>435</v>
      </c>
      <c r="D193" s="4" t="s">
        <v>33</v>
      </c>
      <c r="E193" s="2">
        <v>65.569000000000003</v>
      </c>
    </row>
    <row r="194" spans="1:5">
      <c r="A194" s="198" t="s">
        <v>436</v>
      </c>
      <c r="B194" s="34" t="s">
        <v>394</v>
      </c>
      <c r="C194" s="4" t="s">
        <v>437</v>
      </c>
      <c r="D194" s="4" t="s">
        <v>29</v>
      </c>
      <c r="E194" s="2">
        <v>59.609499999999997</v>
      </c>
    </row>
    <row r="195" spans="1:5">
      <c r="A195" s="198" t="s">
        <v>438</v>
      </c>
      <c r="B195" s="34" t="s">
        <v>394</v>
      </c>
      <c r="C195" s="4" t="s">
        <v>439</v>
      </c>
      <c r="D195" s="4" t="s">
        <v>29</v>
      </c>
      <c r="E195" s="2">
        <v>59.609499999999997</v>
      </c>
    </row>
    <row r="196" spans="1:5">
      <c r="A196" s="198" t="s">
        <v>440</v>
      </c>
      <c r="B196" s="34" t="s">
        <v>394</v>
      </c>
      <c r="C196" s="5" t="s">
        <v>441</v>
      </c>
      <c r="D196" s="5" t="s">
        <v>29</v>
      </c>
      <c r="E196" s="2">
        <v>59.609499999999997</v>
      </c>
    </row>
    <row r="197" spans="1:5">
      <c r="A197" s="198" t="s">
        <v>442</v>
      </c>
      <c r="B197" s="34" t="s">
        <v>394</v>
      </c>
      <c r="C197" s="5" t="s">
        <v>441</v>
      </c>
      <c r="D197" s="5" t="s">
        <v>54</v>
      </c>
      <c r="E197" s="2">
        <v>88.957499999999996</v>
      </c>
    </row>
    <row r="198" spans="1:5">
      <c r="A198" s="198" t="s">
        <v>443</v>
      </c>
      <c r="B198" s="34" t="s">
        <v>394</v>
      </c>
      <c r="C198" s="4" t="s">
        <v>444</v>
      </c>
      <c r="D198" s="4" t="s">
        <v>29</v>
      </c>
      <c r="E198" s="2">
        <v>59.609499999999997</v>
      </c>
    </row>
    <row r="199" spans="1:5">
      <c r="A199" s="198" t="s">
        <v>445</v>
      </c>
      <c r="B199" s="34" t="s">
        <v>394</v>
      </c>
      <c r="C199" s="5" t="s">
        <v>446</v>
      </c>
      <c r="D199" s="5" t="s">
        <v>29</v>
      </c>
      <c r="E199" s="2">
        <v>59.609499999999997</v>
      </c>
    </row>
    <row r="200" spans="1:5">
      <c r="A200" s="198" t="s">
        <v>447</v>
      </c>
      <c r="B200" s="34" t="s">
        <v>394</v>
      </c>
      <c r="C200" s="5" t="s">
        <v>448</v>
      </c>
      <c r="D200" s="5" t="s">
        <v>64</v>
      </c>
      <c r="E200" s="2">
        <v>120.35</v>
      </c>
    </row>
    <row r="201" spans="1:5">
      <c r="A201" s="198" t="s">
        <v>449</v>
      </c>
      <c r="B201" s="34" t="s">
        <v>394</v>
      </c>
      <c r="C201" s="5" t="s">
        <v>448</v>
      </c>
      <c r="D201" s="5" t="s">
        <v>29</v>
      </c>
      <c r="E201" s="2">
        <v>59.609499999999997</v>
      </c>
    </row>
    <row r="202" spans="1:5">
      <c r="A202" s="198" t="s">
        <v>450</v>
      </c>
      <c r="B202" s="34" t="s">
        <v>394</v>
      </c>
      <c r="C202" s="5" t="s">
        <v>448</v>
      </c>
      <c r="D202" s="5" t="s">
        <v>54</v>
      </c>
      <c r="E202" s="2">
        <v>88.957499999999996</v>
      </c>
    </row>
    <row r="203" spans="1:5">
      <c r="A203" s="198" t="s">
        <v>452</v>
      </c>
      <c r="B203" s="34" t="s">
        <v>451</v>
      </c>
      <c r="C203" s="3" t="s">
        <v>453</v>
      </c>
      <c r="D203" s="3" t="s">
        <v>36</v>
      </c>
      <c r="E203" s="2">
        <v>68.719200000000001</v>
      </c>
    </row>
    <row r="204" spans="1:5">
      <c r="A204" s="198" t="s">
        <v>454</v>
      </c>
      <c r="B204" s="34" t="s">
        <v>451</v>
      </c>
      <c r="C204" s="3" t="s">
        <v>455</v>
      </c>
      <c r="D204" s="3" t="s">
        <v>44</v>
      </c>
      <c r="E204" s="2">
        <v>61.775999999999996</v>
      </c>
    </row>
    <row r="205" spans="1:5">
      <c r="A205" s="198" t="s">
        <v>456</v>
      </c>
      <c r="B205" s="34" t="s">
        <v>451</v>
      </c>
      <c r="C205" s="3" t="s">
        <v>457</v>
      </c>
      <c r="D205" s="3" t="s">
        <v>172</v>
      </c>
      <c r="E205" s="2">
        <v>54.832799999999999</v>
      </c>
    </row>
    <row r="206" spans="1:5">
      <c r="A206" s="198" t="s">
        <v>458</v>
      </c>
      <c r="B206" s="34" t="s">
        <v>451</v>
      </c>
      <c r="C206" s="1" t="s">
        <v>459</v>
      </c>
      <c r="D206" s="1" t="s">
        <v>29</v>
      </c>
      <c r="E206" s="2">
        <v>61.775999999999996</v>
      </c>
    </row>
    <row r="207" spans="1:5">
      <c r="A207" s="198" t="s">
        <v>460</v>
      </c>
      <c r="B207" s="34" t="s">
        <v>451</v>
      </c>
      <c r="C207" s="8" t="s">
        <v>461</v>
      </c>
      <c r="D207" s="4" t="s">
        <v>29</v>
      </c>
      <c r="E207" s="2">
        <v>54.146400000000007</v>
      </c>
    </row>
    <row r="208" spans="1:5">
      <c r="A208" s="198" t="s">
        <v>462</v>
      </c>
      <c r="B208" s="34" t="s">
        <v>451</v>
      </c>
      <c r="C208" s="4" t="s">
        <v>463</v>
      </c>
      <c r="D208" s="4" t="s">
        <v>29</v>
      </c>
      <c r="E208" s="2">
        <v>54.832799999999999</v>
      </c>
    </row>
    <row r="209" spans="1:5">
      <c r="A209" s="198" t="s">
        <v>464</v>
      </c>
      <c r="B209" s="34" t="s">
        <v>451</v>
      </c>
      <c r="C209" s="8" t="s">
        <v>465</v>
      </c>
      <c r="D209" s="8" t="s">
        <v>29</v>
      </c>
      <c r="E209" s="2">
        <v>54.832799999999999</v>
      </c>
    </row>
    <row r="210" spans="1:5">
      <c r="A210" s="198" t="s">
        <v>466</v>
      </c>
      <c r="B210" s="34" t="s">
        <v>451</v>
      </c>
      <c r="C210" s="8" t="s">
        <v>467</v>
      </c>
      <c r="D210" s="8" t="s">
        <v>98</v>
      </c>
      <c r="E210" s="2">
        <v>54.832799999999999</v>
      </c>
    </row>
    <row r="211" spans="1:5">
      <c r="A211" s="198" t="s">
        <v>468</v>
      </c>
      <c r="B211" s="34" t="s">
        <v>451</v>
      </c>
      <c r="C211" s="5" t="s">
        <v>469</v>
      </c>
      <c r="D211" s="5" t="s">
        <v>98</v>
      </c>
      <c r="E211" s="2">
        <v>54.832799999999999</v>
      </c>
    </row>
    <row r="212" spans="1:5">
      <c r="A212" s="198" t="s">
        <v>471</v>
      </c>
      <c r="B212" s="34" t="s">
        <v>470</v>
      </c>
      <c r="C212" s="8" t="s">
        <v>472</v>
      </c>
      <c r="D212" s="8" t="s">
        <v>44</v>
      </c>
      <c r="E212" s="2">
        <v>34.71</v>
      </c>
    </row>
    <row r="213" spans="1:5">
      <c r="A213" s="198" t="s">
        <v>473</v>
      </c>
      <c r="B213" s="34" t="s">
        <v>470</v>
      </c>
      <c r="C213" s="8" t="s">
        <v>474</v>
      </c>
      <c r="D213" s="8" t="s">
        <v>29</v>
      </c>
      <c r="E213" s="2">
        <v>35.49</v>
      </c>
    </row>
    <row r="214" spans="1:5">
      <c r="A214" s="198" t="s">
        <v>476</v>
      </c>
      <c r="B214" s="34" t="s">
        <v>475</v>
      </c>
      <c r="C214" s="3" t="s">
        <v>477</v>
      </c>
      <c r="D214" s="3" t="s">
        <v>166</v>
      </c>
      <c r="E214" s="2">
        <v>14.56</v>
      </c>
    </row>
    <row r="215" spans="1:5">
      <c r="A215" s="198" t="s">
        <v>478</v>
      </c>
      <c r="B215" s="34" t="s">
        <v>475</v>
      </c>
      <c r="C215" s="3" t="s">
        <v>479</v>
      </c>
      <c r="D215" s="3" t="s">
        <v>166</v>
      </c>
      <c r="E215" s="2">
        <v>14.56</v>
      </c>
    </row>
    <row r="216" spans="1:5">
      <c r="A216" s="198" t="s">
        <v>481</v>
      </c>
      <c r="B216" s="34" t="s">
        <v>480</v>
      </c>
      <c r="C216" s="3" t="s">
        <v>482</v>
      </c>
      <c r="D216" s="3" t="s">
        <v>483</v>
      </c>
      <c r="E216" s="9">
        <v>63.112499999999997</v>
      </c>
    </row>
    <row r="217" spans="1:5">
      <c r="A217" s="198" t="s">
        <v>485</v>
      </c>
      <c r="B217" s="34" t="s">
        <v>484</v>
      </c>
      <c r="C217" s="3" t="s">
        <v>486</v>
      </c>
      <c r="D217" s="3" t="s">
        <v>172</v>
      </c>
      <c r="E217" s="9">
        <v>44.72</v>
      </c>
    </row>
    <row r="218" spans="1:5">
      <c r="A218" s="198" t="s">
        <v>488</v>
      </c>
      <c r="B218" s="34" t="s">
        <v>487</v>
      </c>
      <c r="C218" s="3" t="s">
        <v>489</v>
      </c>
      <c r="D218" s="3" t="s">
        <v>490</v>
      </c>
      <c r="E218" s="9">
        <v>45.188000000000002</v>
      </c>
    </row>
    <row r="219" spans="1:5">
      <c r="A219" s="198" t="s">
        <v>491</v>
      </c>
      <c r="B219" s="34" t="s">
        <v>487</v>
      </c>
      <c r="C219" s="3" t="s">
        <v>492</v>
      </c>
      <c r="D219" s="3" t="s">
        <v>493</v>
      </c>
      <c r="E219" s="9">
        <v>52.39</v>
      </c>
    </row>
    <row r="220" spans="1:5">
      <c r="A220" s="198" t="s">
        <v>495</v>
      </c>
      <c r="B220" s="34" t="s">
        <v>494</v>
      </c>
      <c r="C220" s="3" t="s">
        <v>496</v>
      </c>
      <c r="D220" s="3" t="s">
        <v>483</v>
      </c>
      <c r="E220" s="2">
        <v>57.132000000000005</v>
      </c>
    </row>
    <row r="221" spans="1:5">
      <c r="A221" s="198" t="s">
        <v>497</v>
      </c>
      <c r="B221" s="34" t="s">
        <v>494</v>
      </c>
      <c r="C221" s="3" t="s">
        <v>496</v>
      </c>
      <c r="D221" s="3" t="s">
        <v>29</v>
      </c>
      <c r="E221" s="2">
        <v>60.534000000000006</v>
      </c>
    </row>
    <row r="222" spans="1:5">
      <c r="A222" s="198" t="s">
        <v>498</v>
      </c>
      <c r="B222" s="34" t="s">
        <v>494</v>
      </c>
      <c r="C222" s="1" t="s">
        <v>1263</v>
      </c>
      <c r="D222" s="1" t="s">
        <v>172</v>
      </c>
      <c r="E222" s="2">
        <v>50.328000000000003</v>
      </c>
    </row>
    <row r="223" spans="1:5">
      <c r="A223" s="198" t="s">
        <v>499</v>
      </c>
      <c r="B223" s="34" t="s">
        <v>494</v>
      </c>
      <c r="C223" s="1" t="s">
        <v>1263</v>
      </c>
      <c r="D223" s="3" t="s">
        <v>33</v>
      </c>
      <c r="E223" s="2">
        <v>67.3245</v>
      </c>
    </row>
    <row r="224" spans="1:5">
      <c r="A224" s="198" t="s">
        <v>500</v>
      </c>
      <c r="B224" s="34" t="s">
        <v>494</v>
      </c>
      <c r="C224" s="1" t="s">
        <v>1263</v>
      </c>
      <c r="D224" s="1" t="s">
        <v>501</v>
      </c>
      <c r="E224" s="2">
        <v>48.964500000000008</v>
      </c>
    </row>
    <row r="225" spans="1:5">
      <c r="A225" s="198" t="s">
        <v>502</v>
      </c>
      <c r="B225" s="34" t="s">
        <v>494</v>
      </c>
      <c r="C225" s="1" t="s">
        <v>1263</v>
      </c>
      <c r="D225" s="1" t="s">
        <v>29</v>
      </c>
      <c r="E225" s="2">
        <v>63.247500000000002</v>
      </c>
    </row>
    <row r="226" spans="1:5">
      <c r="A226" s="198" t="s">
        <v>503</v>
      </c>
      <c r="B226" s="34" t="s">
        <v>494</v>
      </c>
      <c r="C226" s="1" t="s">
        <v>1264</v>
      </c>
      <c r="D226" s="1" t="s">
        <v>504</v>
      </c>
      <c r="E226" s="2">
        <v>59.170500000000004</v>
      </c>
    </row>
    <row r="227" spans="1:5">
      <c r="A227" s="198" t="s">
        <v>505</v>
      </c>
      <c r="B227" s="34" t="s">
        <v>494</v>
      </c>
      <c r="C227" s="5" t="s">
        <v>506</v>
      </c>
      <c r="D227" s="5" t="s">
        <v>166</v>
      </c>
      <c r="E227" s="2">
        <v>36.72</v>
      </c>
    </row>
    <row r="228" spans="1:5">
      <c r="A228" s="198" t="s">
        <v>507</v>
      </c>
      <c r="B228" s="34" t="s">
        <v>494</v>
      </c>
      <c r="C228" s="5" t="s">
        <v>506</v>
      </c>
      <c r="D228" s="5" t="s">
        <v>29</v>
      </c>
      <c r="E228" s="2">
        <v>51.003000000000007</v>
      </c>
    </row>
    <row r="229" spans="1:5">
      <c r="A229" s="198" t="s">
        <v>508</v>
      </c>
      <c r="B229" s="34" t="s">
        <v>494</v>
      </c>
      <c r="C229" s="5" t="s">
        <v>509</v>
      </c>
      <c r="D229" s="4" t="s">
        <v>44</v>
      </c>
      <c r="E229" s="2">
        <v>36.72</v>
      </c>
    </row>
    <row r="230" spans="1:5">
      <c r="A230" s="198" t="s">
        <v>510</v>
      </c>
      <c r="B230" s="34" t="s">
        <v>494</v>
      </c>
      <c r="C230" s="4" t="s">
        <v>1265</v>
      </c>
      <c r="D230" s="4" t="s">
        <v>98</v>
      </c>
      <c r="E230" s="2">
        <v>48.289500000000004</v>
      </c>
    </row>
    <row r="231" spans="1:5">
      <c r="A231" s="198" t="s">
        <v>511</v>
      </c>
      <c r="B231" s="34" t="s">
        <v>494</v>
      </c>
      <c r="C231" s="5" t="s">
        <v>1266</v>
      </c>
      <c r="D231" s="5" t="s">
        <v>512</v>
      </c>
      <c r="E231" s="2">
        <v>47.600999999999999</v>
      </c>
    </row>
    <row r="232" spans="1:5">
      <c r="A232" s="198" t="s">
        <v>513</v>
      </c>
      <c r="B232" s="34" t="s">
        <v>494</v>
      </c>
      <c r="C232" s="5" t="s">
        <v>1266</v>
      </c>
      <c r="D232" s="5" t="s">
        <v>44</v>
      </c>
      <c r="E232" s="2">
        <v>36.72</v>
      </c>
    </row>
    <row r="233" spans="1:5">
      <c r="A233" s="198" t="s">
        <v>514</v>
      </c>
      <c r="B233" s="34" t="s">
        <v>494</v>
      </c>
      <c r="C233" s="5" t="s">
        <v>1266</v>
      </c>
      <c r="D233" s="5" t="s">
        <v>98</v>
      </c>
      <c r="E233" s="2">
        <v>51.691500000000005</v>
      </c>
    </row>
    <row r="234" spans="1:5">
      <c r="A234" s="198" t="s">
        <v>515</v>
      </c>
      <c r="B234" s="34" t="s">
        <v>494</v>
      </c>
      <c r="C234" s="5" t="s">
        <v>1266</v>
      </c>
      <c r="D234" s="5" t="s">
        <v>54</v>
      </c>
      <c r="E234" s="2">
        <v>68.013000000000005</v>
      </c>
    </row>
    <row r="235" spans="1:5">
      <c r="A235" s="198" t="s">
        <v>516</v>
      </c>
      <c r="B235" s="34" t="s">
        <v>494</v>
      </c>
      <c r="C235" s="5" t="s">
        <v>1266</v>
      </c>
      <c r="D235" s="5" t="s">
        <v>517</v>
      </c>
      <c r="E235" s="2">
        <v>36.72</v>
      </c>
    </row>
    <row r="236" spans="1:5">
      <c r="A236" s="198" t="s">
        <v>518</v>
      </c>
      <c r="B236" s="34" t="s">
        <v>494</v>
      </c>
      <c r="C236" s="5" t="s">
        <v>1266</v>
      </c>
      <c r="D236" s="5" t="s">
        <v>519</v>
      </c>
      <c r="E236" s="2">
        <v>16.996500000000001</v>
      </c>
    </row>
    <row r="237" spans="1:5">
      <c r="A237" s="198" t="s">
        <v>521</v>
      </c>
      <c r="B237" s="34" t="s">
        <v>520</v>
      </c>
      <c r="C237" s="1" t="s">
        <v>522</v>
      </c>
      <c r="D237" s="1" t="s">
        <v>85</v>
      </c>
      <c r="E237" s="2">
        <v>50.882000000000005</v>
      </c>
    </row>
    <row r="238" spans="1:5">
      <c r="A238" s="198" t="s">
        <v>524</v>
      </c>
      <c r="B238" s="34" t="s">
        <v>523</v>
      </c>
      <c r="C238" s="3" t="s">
        <v>525</v>
      </c>
      <c r="D238" s="3" t="s">
        <v>44</v>
      </c>
      <c r="E238" s="2">
        <v>51.097499999999997</v>
      </c>
    </row>
    <row r="239" spans="1:5">
      <c r="A239" s="198" t="s">
        <v>526</v>
      </c>
      <c r="B239" s="34" t="s">
        <v>523</v>
      </c>
      <c r="C239" s="3" t="s">
        <v>527</v>
      </c>
      <c r="D239" s="3" t="s">
        <v>36</v>
      </c>
      <c r="E239" s="2">
        <v>68.984999999999999</v>
      </c>
    </row>
    <row r="240" spans="1:5">
      <c r="A240" s="198" t="s">
        <v>528</v>
      </c>
      <c r="B240" s="34" t="s">
        <v>523</v>
      </c>
      <c r="C240" s="3" t="s">
        <v>527</v>
      </c>
      <c r="D240" s="3" t="s">
        <v>44</v>
      </c>
      <c r="E240" s="2">
        <v>58.32</v>
      </c>
    </row>
    <row r="241" spans="1:5">
      <c r="A241" s="198" t="s">
        <v>529</v>
      </c>
      <c r="B241" s="34" t="s">
        <v>523</v>
      </c>
      <c r="C241" s="3" t="s">
        <v>530</v>
      </c>
      <c r="D241" s="3" t="s">
        <v>36</v>
      </c>
      <c r="E241" s="2">
        <v>68.984999999999999</v>
      </c>
    </row>
    <row r="242" spans="1:5">
      <c r="A242" s="198" t="s">
        <v>531</v>
      </c>
      <c r="B242" s="34" t="s">
        <v>523</v>
      </c>
      <c r="C242" s="3" t="s">
        <v>532</v>
      </c>
      <c r="D242" s="3" t="s">
        <v>36</v>
      </c>
      <c r="E242" s="2">
        <v>58.657499999999999</v>
      </c>
    </row>
    <row r="243" spans="1:5">
      <c r="A243" s="198" t="s">
        <v>533</v>
      </c>
      <c r="B243" s="34" t="s">
        <v>523</v>
      </c>
      <c r="C243" s="3" t="s">
        <v>534</v>
      </c>
      <c r="D243" s="3" t="s">
        <v>36</v>
      </c>
      <c r="E243" s="2">
        <v>62.1</v>
      </c>
    </row>
    <row r="244" spans="1:5">
      <c r="A244" s="198" t="s">
        <v>535</v>
      </c>
      <c r="B244" s="34" t="s">
        <v>523</v>
      </c>
      <c r="C244" s="3" t="s">
        <v>536</v>
      </c>
      <c r="D244" s="3" t="s">
        <v>29</v>
      </c>
      <c r="E244" s="2">
        <v>57.645000000000003</v>
      </c>
    </row>
    <row r="245" spans="1:5">
      <c r="A245" s="198" t="s">
        <v>537</v>
      </c>
      <c r="B245" s="34" t="s">
        <v>523</v>
      </c>
      <c r="C245" s="3" t="s">
        <v>538</v>
      </c>
      <c r="D245" s="3" t="s">
        <v>172</v>
      </c>
      <c r="E245" s="2">
        <v>53.527500000000003</v>
      </c>
    </row>
    <row r="246" spans="1:5">
      <c r="A246" s="198" t="s">
        <v>539</v>
      </c>
      <c r="B246" s="34" t="s">
        <v>523</v>
      </c>
      <c r="C246" s="3" t="s">
        <v>538</v>
      </c>
      <c r="D246" s="3" t="s">
        <v>33</v>
      </c>
      <c r="E246" s="2">
        <v>74.790000000000006</v>
      </c>
    </row>
    <row r="247" spans="1:5">
      <c r="A247" s="198" t="s">
        <v>540</v>
      </c>
      <c r="B247" s="34" t="s">
        <v>523</v>
      </c>
      <c r="C247" s="3" t="s">
        <v>541</v>
      </c>
      <c r="D247" s="3" t="s">
        <v>172</v>
      </c>
      <c r="E247" s="2">
        <v>53.527500000000003</v>
      </c>
    </row>
    <row r="248" spans="1:5">
      <c r="A248" s="198" t="s">
        <v>542</v>
      </c>
      <c r="B248" s="34" t="s">
        <v>523</v>
      </c>
      <c r="C248" s="3" t="s">
        <v>541</v>
      </c>
      <c r="D248" s="3" t="s">
        <v>33</v>
      </c>
      <c r="E248" s="2">
        <v>74.790000000000006</v>
      </c>
    </row>
    <row r="249" spans="1:5">
      <c r="A249" s="198" t="s">
        <v>543</v>
      </c>
      <c r="B249" s="34" t="s">
        <v>523</v>
      </c>
      <c r="C249" s="3" t="s">
        <v>544</v>
      </c>
      <c r="D249" s="3" t="s">
        <v>172</v>
      </c>
      <c r="E249" s="2">
        <v>53.527500000000003</v>
      </c>
    </row>
    <row r="250" spans="1:5">
      <c r="A250" s="198" t="s">
        <v>545</v>
      </c>
      <c r="B250" s="34" t="s">
        <v>523</v>
      </c>
      <c r="C250" s="3" t="s">
        <v>546</v>
      </c>
      <c r="D250" s="3" t="s">
        <v>44</v>
      </c>
      <c r="E250" s="2">
        <v>56.6325</v>
      </c>
    </row>
    <row r="251" spans="1:5">
      <c r="A251" s="198" t="s">
        <v>547</v>
      </c>
      <c r="B251" s="34" t="s">
        <v>523</v>
      </c>
      <c r="C251" s="1" t="s">
        <v>548</v>
      </c>
      <c r="D251" s="1" t="s">
        <v>172</v>
      </c>
      <c r="E251" s="2">
        <v>53.527500000000003</v>
      </c>
    </row>
    <row r="252" spans="1:5">
      <c r="A252" s="198" t="s">
        <v>549</v>
      </c>
      <c r="B252" s="34" t="s">
        <v>523</v>
      </c>
      <c r="C252" s="1" t="s">
        <v>548</v>
      </c>
      <c r="D252" s="1" t="s">
        <v>33</v>
      </c>
      <c r="E252" s="2">
        <v>74.790000000000006</v>
      </c>
    </row>
    <row r="253" spans="1:5">
      <c r="A253" s="198" t="s">
        <v>550</v>
      </c>
      <c r="B253" s="34" t="s">
        <v>523</v>
      </c>
      <c r="C253" s="1" t="s">
        <v>551</v>
      </c>
      <c r="D253" s="1" t="s">
        <v>29</v>
      </c>
      <c r="E253" s="2">
        <v>65.204999999999998</v>
      </c>
    </row>
    <row r="254" spans="1:5">
      <c r="A254" s="198" t="s">
        <v>552</v>
      </c>
      <c r="B254" s="34" t="s">
        <v>523</v>
      </c>
      <c r="C254" s="1" t="s">
        <v>553</v>
      </c>
      <c r="D254" s="1" t="s">
        <v>33</v>
      </c>
      <c r="E254" s="2">
        <v>74.790000000000006</v>
      </c>
    </row>
    <row r="255" spans="1:5">
      <c r="A255" s="198" t="s">
        <v>554</v>
      </c>
      <c r="B255" s="34" t="s">
        <v>523</v>
      </c>
      <c r="C255" s="1" t="s">
        <v>555</v>
      </c>
      <c r="D255" s="1" t="s">
        <v>29</v>
      </c>
      <c r="E255" s="2">
        <v>65.204999999999998</v>
      </c>
    </row>
    <row r="256" spans="1:5">
      <c r="A256" s="198" t="s">
        <v>556</v>
      </c>
      <c r="B256" s="34" t="s">
        <v>523</v>
      </c>
      <c r="C256" s="5" t="s">
        <v>557</v>
      </c>
      <c r="D256" s="4" t="s">
        <v>29</v>
      </c>
      <c r="E256" s="2">
        <v>51.84</v>
      </c>
    </row>
    <row r="257" spans="1:5">
      <c r="A257" s="198" t="s">
        <v>558</v>
      </c>
      <c r="B257" s="34" t="s">
        <v>523</v>
      </c>
      <c r="C257" s="4" t="s">
        <v>559</v>
      </c>
      <c r="D257" s="4" t="s">
        <v>29</v>
      </c>
      <c r="E257" s="2">
        <v>54.202500000000001</v>
      </c>
    </row>
    <row r="258" spans="1:5">
      <c r="A258" s="198" t="s">
        <v>560</v>
      </c>
      <c r="B258" s="34" t="s">
        <v>523</v>
      </c>
      <c r="C258" s="4" t="s">
        <v>561</v>
      </c>
      <c r="D258" s="4" t="s">
        <v>29</v>
      </c>
      <c r="E258" s="2">
        <v>51.84</v>
      </c>
    </row>
    <row r="259" spans="1:5">
      <c r="A259" s="198" t="s">
        <v>562</v>
      </c>
      <c r="B259" s="34" t="s">
        <v>523</v>
      </c>
      <c r="C259" s="4" t="s">
        <v>563</v>
      </c>
      <c r="D259" s="4" t="s">
        <v>29</v>
      </c>
      <c r="E259" s="2">
        <v>51.84</v>
      </c>
    </row>
    <row r="260" spans="1:5">
      <c r="A260" s="198" t="s">
        <v>564</v>
      </c>
      <c r="B260" s="34" t="s">
        <v>523</v>
      </c>
      <c r="C260" s="4" t="s">
        <v>565</v>
      </c>
      <c r="D260" s="4" t="s">
        <v>29</v>
      </c>
      <c r="E260" s="2">
        <v>51.84</v>
      </c>
    </row>
    <row r="261" spans="1:5">
      <c r="A261" s="198" t="s">
        <v>566</v>
      </c>
      <c r="B261" s="34" t="s">
        <v>523</v>
      </c>
      <c r="C261" s="5" t="s">
        <v>567</v>
      </c>
      <c r="D261" s="5" t="s">
        <v>29</v>
      </c>
      <c r="E261" s="2">
        <v>51.84</v>
      </c>
    </row>
    <row r="262" spans="1:5">
      <c r="A262" s="198" t="s">
        <v>568</v>
      </c>
      <c r="B262" s="34" t="s">
        <v>523</v>
      </c>
      <c r="C262" s="5" t="s">
        <v>569</v>
      </c>
      <c r="D262" s="5" t="s">
        <v>29</v>
      </c>
      <c r="E262" s="2">
        <v>51.84</v>
      </c>
    </row>
    <row r="263" spans="1:5">
      <c r="A263" s="198" t="s">
        <v>570</v>
      </c>
      <c r="B263" s="34" t="s">
        <v>523</v>
      </c>
      <c r="C263" s="5" t="s">
        <v>571</v>
      </c>
      <c r="D263" s="5" t="s">
        <v>29</v>
      </c>
      <c r="E263" s="2">
        <v>51.84</v>
      </c>
    </row>
    <row r="264" spans="1:5">
      <c r="A264" s="198" t="s">
        <v>573</v>
      </c>
      <c r="B264" s="34" t="s">
        <v>572</v>
      </c>
      <c r="C264" s="1" t="s">
        <v>574</v>
      </c>
      <c r="D264" s="1" t="s">
        <v>172</v>
      </c>
      <c r="E264" s="2">
        <v>52.65</v>
      </c>
    </row>
    <row r="265" spans="1:5">
      <c r="A265" s="198" t="s">
        <v>575</v>
      </c>
      <c r="B265" s="34" t="s">
        <v>572</v>
      </c>
      <c r="C265" s="3" t="s">
        <v>576</v>
      </c>
      <c r="D265" s="3" t="s">
        <v>44</v>
      </c>
      <c r="E265" s="2">
        <v>63.582999999999998</v>
      </c>
    </row>
    <row r="266" spans="1:5">
      <c r="A266" s="198" t="s">
        <v>577</v>
      </c>
      <c r="B266" s="34" t="s">
        <v>572</v>
      </c>
      <c r="C266" s="3" t="s">
        <v>578</v>
      </c>
      <c r="D266" s="3" t="s">
        <v>44</v>
      </c>
      <c r="E266" s="2">
        <v>61.528999999999996</v>
      </c>
    </row>
    <row r="267" spans="1:5">
      <c r="A267" s="198" t="s">
        <v>579</v>
      </c>
      <c r="B267" s="34" t="s">
        <v>572</v>
      </c>
      <c r="C267" s="7" t="s">
        <v>580</v>
      </c>
      <c r="D267" s="7" t="s">
        <v>172</v>
      </c>
      <c r="E267" s="2">
        <v>53.326000000000008</v>
      </c>
    </row>
    <row r="268" spans="1:5">
      <c r="A268" s="198" t="s">
        <v>581</v>
      </c>
      <c r="B268" s="34" t="s">
        <v>572</v>
      </c>
      <c r="C268" s="4" t="s">
        <v>582</v>
      </c>
      <c r="D268" s="4" t="s">
        <v>85</v>
      </c>
      <c r="E268" s="2">
        <v>52.637000000000008</v>
      </c>
    </row>
    <row r="269" spans="1:5">
      <c r="A269" s="198" t="s">
        <v>583</v>
      </c>
      <c r="B269" s="34" t="s">
        <v>572</v>
      </c>
      <c r="C269" s="4" t="s">
        <v>584</v>
      </c>
      <c r="D269" s="4" t="s">
        <v>85</v>
      </c>
      <c r="E269" s="2">
        <v>51.271999999999998</v>
      </c>
    </row>
    <row r="270" spans="1:5">
      <c r="A270" s="198" t="s">
        <v>586</v>
      </c>
      <c r="B270" s="34" t="s">
        <v>585</v>
      </c>
      <c r="C270" s="3" t="s">
        <v>587</v>
      </c>
      <c r="D270" s="3" t="s">
        <v>172</v>
      </c>
      <c r="E270" s="2">
        <v>53.649000000000008</v>
      </c>
    </row>
    <row r="271" spans="1:5">
      <c r="A271" s="198" t="s">
        <v>588</v>
      </c>
      <c r="B271" s="34" t="s">
        <v>585</v>
      </c>
      <c r="C271" s="3" t="s">
        <v>589</v>
      </c>
      <c r="D271" s="3" t="s">
        <v>29</v>
      </c>
      <c r="E271" s="2">
        <v>60.520499999999998</v>
      </c>
    </row>
    <row r="272" spans="1:5">
      <c r="A272" s="198" t="s">
        <v>590</v>
      </c>
      <c r="B272" s="34" t="s">
        <v>585</v>
      </c>
      <c r="C272" s="3" t="s">
        <v>591</v>
      </c>
      <c r="D272" s="3" t="s">
        <v>33</v>
      </c>
      <c r="E272" s="2">
        <v>73.588499999999996</v>
      </c>
    </row>
    <row r="273" spans="1:5">
      <c r="A273" s="198" t="s">
        <v>592</v>
      </c>
      <c r="B273" s="34" t="s">
        <v>585</v>
      </c>
      <c r="C273" s="3" t="s">
        <v>593</v>
      </c>
      <c r="D273" s="3" t="s">
        <v>172</v>
      </c>
      <c r="E273" s="2">
        <v>57.078000000000003</v>
      </c>
    </row>
    <row r="274" spans="1:5">
      <c r="A274" s="198" t="s">
        <v>594</v>
      </c>
      <c r="B274" s="34" t="s">
        <v>585</v>
      </c>
      <c r="C274" s="3" t="s">
        <v>593</v>
      </c>
      <c r="D274" s="3" t="s">
        <v>33</v>
      </c>
      <c r="E274" s="2">
        <v>81.837000000000003</v>
      </c>
    </row>
    <row r="275" spans="1:5">
      <c r="A275" s="198" t="s">
        <v>595</v>
      </c>
      <c r="B275" s="34" t="s">
        <v>585</v>
      </c>
      <c r="C275" s="3" t="s">
        <v>596</v>
      </c>
      <c r="D275" s="3" t="s">
        <v>33</v>
      </c>
      <c r="E275" s="2">
        <v>82.525500000000008</v>
      </c>
    </row>
    <row r="276" spans="1:5">
      <c r="A276" s="198" t="s">
        <v>597</v>
      </c>
      <c r="B276" s="34" t="s">
        <v>585</v>
      </c>
      <c r="C276" s="3" t="s">
        <v>596</v>
      </c>
      <c r="D276" s="3" t="s">
        <v>166</v>
      </c>
      <c r="E276" s="2">
        <v>48.140999999999998</v>
      </c>
    </row>
    <row r="277" spans="1:5">
      <c r="A277" s="198" t="s">
        <v>598</v>
      </c>
      <c r="B277" s="34" t="s">
        <v>585</v>
      </c>
      <c r="C277" s="3" t="s">
        <v>596</v>
      </c>
      <c r="D277" s="3" t="s">
        <v>29</v>
      </c>
      <c r="E277" s="2">
        <v>69.457499999999996</v>
      </c>
    </row>
    <row r="278" spans="1:5">
      <c r="A278" s="198" t="s">
        <v>599</v>
      </c>
      <c r="B278" s="34" t="s">
        <v>585</v>
      </c>
      <c r="C278" s="7" t="s">
        <v>600</v>
      </c>
      <c r="D278" s="7" t="s">
        <v>29</v>
      </c>
      <c r="E278" s="2">
        <v>69.457499999999996</v>
      </c>
    </row>
    <row r="279" spans="1:5">
      <c r="A279" s="198" t="s">
        <v>601</v>
      </c>
      <c r="B279" s="34" t="s">
        <v>585</v>
      </c>
      <c r="C279" s="3" t="s">
        <v>602</v>
      </c>
      <c r="D279" s="3" t="s">
        <v>490</v>
      </c>
      <c r="E279" s="2">
        <v>70.146000000000001</v>
      </c>
    </row>
    <row r="280" spans="1:5">
      <c r="A280" s="198" t="s">
        <v>603</v>
      </c>
      <c r="B280" s="34" t="s">
        <v>585</v>
      </c>
      <c r="C280" s="7" t="s">
        <v>604</v>
      </c>
      <c r="D280" s="7" t="s">
        <v>490</v>
      </c>
      <c r="E280" s="2">
        <v>70.146000000000001</v>
      </c>
    </row>
    <row r="281" spans="1:5">
      <c r="A281" s="198" t="s">
        <v>605</v>
      </c>
      <c r="B281" s="34" t="s">
        <v>585</v>
      </c>
      <c r="C281" s="1" t="s">
        <v>606</v>
      </c>
      <c r="D281" s="1" t="s">
        <v>36</v>
      </c>
      <c r="E281" s="2">
        <v>70.146000000000001</v>
      </c>
    </row>
    <row r="282" spans="1:5">
      <c r="A282" s="198" t="s">
        <v>607</v>
      </c>
      <c r="B282" s="34" t="s">
        <v>585</v>
      </c>
      <c r="C282" s="1" t="s">
        <v>606</v>
      </c>
      <c r="D282" s="1" t="s">
        <v>608</v>
      </c>
      <c r="E282" s="2">
        <v>63.274500000000003</v>
      </c>
    </row>
    <row r="283" spans="1:5">
      <c r="A283" s="198" t="s">
        <v>609</v>
      </c>
      <c r="B283" s="34" t="s">
        <v>585</v>
      </c>
      <c r="C283" s="1" t="s">
        <v>610</v>
      </c>
      <c r="D283" s="1" t="s">
        <v>172</v>
      </c>
      <c r="E283" s="2">
        <v>57.766500000000001</v>
      </c>
    </row>
    <row r="284" spans="1:5">
      <c r="A284" s="198" t="s">
        <v>611</v>
      </c>
      <c r="B284" s="34" t="s">
        <v>585</v>
      </c>
      <c r="C284" s="1" t="s">
        <v>610</v>
      </c>
      <c r="D284" s="1" t="s">
        <v>608</v>
      </c>
      <c r="E284" s="2">
        <v>63.274500000000003</v>
      </c>
    </row>
    <row r="285" spans="1:5">
      <c r="A285" s="198" t="s">
        <v>612</v>
      </c>
      <c r="B285" s="34" t="s">
        <v>585</v>
      </c>
      <c r="C285" s="1" t="s">
        <v>613</v>
      </c>
      <c r="D285" s="1" t="s">
        <v>614</v>
      </c>
      <c r="E285" s="2">
        <v>77.031000000000006</v>
      </c>
    </row>
    <row r="286" spans="1:5">
      <c r="A286" s="198" t="s">
        <v>615</v>
      </c>
      <c r="B286" s="34" t="s">
        <v>585</v>
      </c>
      <c r="C286" s="1" t="s">
        <v>613</v>
      </c>
      <c r="D286" s="1" t="s">
        <v>608</v>
      </c>
      <c r="E286" s="2">
        <v>63.274500000000003</v>
      </c>
    </row>
    <row r="287" spans="1:5">
      <c r="A287" s="198" t="s">
        <v>616</v>
      </c>
      <c r="B287" s="34" t="s">
        <v>585</v>
      </c>
      <c r="C287" s="1" t="s">
        <v>617</v>
      </c>
      <c r="D287" s="1" t="s">
        <v>618</v>
      </c>
      <c r="E287" s="2">
        <v>51.583500000000008</v>
      </c>
    </row>
    <row r="288" spans="1:5">
      <c r="A288" s="198" t="s">
        <v>619</v>
      </c>
      <c r="B288" s="34" t="s">
        <v>585</v>
      </c>
      <c r="C288" s="1" t="s">
        <v>617</v>
      </c>
      <c r="D288" s="3" t="s">
        <v>172</v>
      </c>
      <c r="E288" s="9">
        <v>57.766500000000001</v>
      </c>
    </row>
    <row r="289" spans="1:5">
      <c r="A289" s="198" t="s">
        <v>620</v>
      </c>
      <c r="B289" s="34" t="s">
        <v>585</v>
      </c>
      <c r="C289" s="1" t="s">
        <v>617</v>
      </c>
      <c r="D289" s="1" t="s">
        <v>614</v>
      </c>
      <c r="E289" s="2">
        <v>77.031000000000006</v>
      </c>
    </row>
    <row r="290" spans="1:5">
      <c r="A290" s="198" t="s">
        <v>621</v>
      </c>
      <c r="B290" s="34" t="s">
        <v>585</v>
      </c>
      <c r="C290" s="1" t="s">
        <v>617</v>
      </c>
      <c r="D290" s="1" t="s">
        <v>608</v>
      </c>
      <c r="E290" s="2">
        <v>63.274500000000003</v>
      </c>
    </row>
    <row r="291" spans="1:5">
      <c r="A291" s="198" t="s">
        <v>622</v>
      </c>
      <c r="B291" s="34" t="s">
        <v>585</v>
      </c>
      <c r="C291" s="1" t="s">
        <v>623</v>
      </c>
      <c r="D291" s="1" t="s">
        <v>608</v>
      </c>
      <c r="E291" s="2">
        <v>63.274500000000003</v>
      </c>
    </row>
    <row r="292" spans="1:5">
      <c r="A292" s="198" t="s">
        <v>624</v>
      </c>
      <c r="B292" s="34" t="s">
        <v>585</v>
      </c>
      <c r="C292" s="1" t="s">
        <v>625</v>
      </c>
      <c r="D292" s="1" t="s">
        <v>608</v>
      </c>
      <c r="E292" s="2">
        <v>63.274500000000003</v>
      </c>
    </row>
    <row r="293" spans="1:5">
      <c r="A293" s="198" t="s">
        <v>626</v>
      </c>
      <c r="B293" s="34" t="s">
        <v>585</v>
      </c>
      <c r="C293" s="1" t="s">
        <v>627</v>
      </c>
      <c r="D293" s="1" t="s">
        <v>36</v>
      </c>
      <c r="E293" s="2">
        <v>70.146000000000001</v>
      </c>
    </row>
    <row r="294" spans="1:5">
      <c r="A294" s="198" t="s">
        <v>628</v>
      </c>
      <c r="B294" s="34" t="s">
        <v>585</v>
      </c>
      <c r="C294" s="1" t="s">
        <v>627</v>
      </c>
      <c r="D294" s="1" t="s">
        <v>608</v>
      </c>
      <c r="E294" s="2">
        <v>63.274500000000003</v>
      </c>
    </row>
    <row r="295" spans="1:5">
      <c r="A295" s="198" t="s">
        <v>629</v>
      </c>
      <c r="B295" s="34" t="s">
        <v>585</v>
      </c>
      <c r="C295" s="1" t="s">
        <v>630</v>
      </c>
      <c r="D295" s="1" t="s">
        <v>98</v>
      </c>
      <c r="E295" s="2">
        <v>49.518000000000001</v>
      </c>
    </row>
    <row r="296" spans="1:5">
      <c r="A296" s="198" t="s">
        <v>631</v>
      </c>
      <c r="B296" s="34" t="s">
        <v>585</v>
      </c>
      <c r="C296" s="1" t="s">
        <v>632</v>
      </c>
      <c r="D296" s="1" t="s">
        <v>98</v>
      </c>
      <c r="E296" s="2">
        <v>49.518000000000001</v>
      </c>
    </row>
    <row r="297" spans="1:5">
      <c r="A297" s="198" t="s">
        <v>633</v>
      </c>
      <c r="B297" s="34" t="s">
        <v>585</v>
      </c>
      <c r="C297" s="1" t="s">
        <v>634</v>
      </c>
      <c r="D297" s="1" t="s">
        <v>98</v>
      </c>
      <c r="E297" s="2">
        <v>49.518000000000001</v>
      </c>
    </row>
    <row r="298" spans="1:5">
      <c r="A298" s="198" t="s">
        <v>635</v>
      </c>
      <c r="B298" s="34" t="s">
        <v>585</v>
      </c>
      <c r="C298" s="1" t="s">
        <v>636</v>
      </c>
      <c r="D298" s="1" t="s">
        <v>98</v>
      </c>
      <c r="E298" s="2">
        <v>49.518000000000001</v>
      </c>
    </row>
    <row r="299" spans="1:5">
      <c r="A299" s="198" t="s">
        <v>637</v>
      </c>
      <c r="B299" s="34" t="s">
        <v>585</v>
      </c>
      <c r="C299" s="4" t="s">
        <v>638</v>
      </c>
      <c r="D299" s="4" t="s">
        <v>163</v>
      </c>
      <c r="E299" s="2">
        <v>46.075500000000005</v>
      </c>
    </row>
    <row r="300" spans="1:5">
      <c r="A300" s="198" t="s">
        <v>639</v>
      </c>
      <c r="B300" s="34" t="s">
        <v>585</v>
      </c>
      <c r="C300" s="5" t="s">
        <v>640</v>
      </c>
      <c r="D300" s="5" t="s">
        <v>29</v>
      </c>
      <c r="E300" s="2">
        <v>49.518000000000001</v>
      </c>
    </row>
    <row r="301" spans="1:5">
      <c r="A301" s="198" t="s">
        <v>641</v>
      </c>
      <c r="B301" s="34" t="s">
        <v>585</v>
      </c>
      <c r="C301" s="4" t="s">
        <v>642</v>
      </c>
      <c r="D301" s="4" t="s">
        <v>163</v>
      </c>
      <c r="E301" s="2">
        <v>50.895000000000003</v>
      </c>
    </row>
    <row r="302" spans="1:5">
      <c r="A302" s="198" t="s">
        <v>643</v>
      </c>
      <c r="B302" s="34" t="s">
        <v>585</v>
      </c>
      <c r="C302" s="4" t="s">
        <v>644</v>
      </c>
      <c r="D302" s="4" t="s">
        <v>98</v>
      </c>
      <c r="E302" s="2">
        <v>56.389500000000005</v>
      </c>
    </row>
    <row r="303" spans="1:5">
      <c r="A303" s="198" t="s">
        <v>645</v>
      </c>
      <c r="B303" s="34" t="s">
        <v>585</v>
      </c>
      <c r="C303" s="5" t="s">
        <v>646</v>
      </c>
      <c r="D303" s="5" t="s">
        <v>54</v>
      </c>
      <c r="E303" s="2">
        <v>75.654000000000011</v>
      </c>
    </row>
    <row r="304" spans="1:5">
      <c r="A304" s="198" t="s">
        <v>647</v>
      </c>
      <c r="B304" s="34" t="s">
        <v>585</v>
      </c>
      <c r="C304" s="5" t="s">
        <v>646</v>
      </c>
      <c r="D304" s="5" t="s">
        <v>29</v>
      </c>
      <c r="E304" s="2">
        <v>53.649000000000008</v>
      </c>
    </row>
    <row r="305" spans="1:5">
      <c r="A305" s="198" t="s">
        <v>648</v>
      </c>
      <c r="B305" s="34" t="s">
        <v>585</v>
      </c>
      <c r="C305" s="5" t="s">
        <v>649</v>
      </c>
      <c r="D305" s="5" t="s">
        <v>29</v>
      </c>
      <c r="E305" s="2">
        <v>53.649000000000008</v>
      </c>
    </row>
    <row r="306" spans="1:5">
      <c r="A306" s="198" t="s">
        <v>650</v>
      </c>
      <c r="B306" s="34" t="s">
        <v>585</v>
      </c>
      <c r="C306" s="4" t="s">
        <v>651</v>
      </c>
      <c r="D306" s="4" t="s">
        <v>29</v>
      </c>
      <c r="E306" s="2">
        <v>50.206499999999998</v>
      </c>
    </row>
    <row r="307" spans="1:5">
      <c r="A307" s="198" t="s">
        <v>653</v>
      </c>
      <c r="B307" s="34" t="s">
        <v>652</v>
      </c>
      <c r="C307" s="1" t="s">
        <v>654</v>
      </c>
      <c r="D307" s="1" t="s">
        <v>44</v>
      </c>
      <c r="E307" s="2">
        <v>47.125</v>
      </c>
    </row>
    <row r="308" spans="1:5">
      <c r="A308" s="198" t="s">
        <v>655</v>
      </c>
      <c r="B308" s="34" t="s">
        <v>652</v>
      </c>
      <c r="C308" s="1" t="s">
        <v>656</v>
      </c>
      <c r="D308" s="1" t="s">
        <v>44</v>
      </c>
      <c r="E308" s="2">
        <v>47.125</v>
      </c>
    </row>
    <row r="309" spans="1:5">
      <c r="A309" s="198" t="s">
        <v>657</v>
      </c>
      <c r="B309" s="34" t="s">
        <v>652</v>
      </c>
      <c r="C309" s="1" t="s">
        <v>658</v>
      </c>
      <c r="D309" s="1" t="s">
        <v>36</v>
      </c>
      <c r="E309" s="2">
        <v>42.875</v>
      </c>
    </row>
    <row r="310" spans="1:5">
      <c r="A310" s="198" t="s">
        <v>659</v>
      </c>
      <c r="B310" s="34" t="s">
        <v>652</v>
      </c>
      <c r="C310" s="1" t="s">
        <v>660</v>
      </c>
      <c r="D310" s="1" t="s">
        <v>33</v>
      </c>
      <c r="E310" s="2">
        <v>47.125</v>
      </c>
    </row>
    <row r="311" spans="1:5">
      <c r="A311" s="198" t="s">
        <v>661</v>
      </c>
      <c r="B311" s="34" t="s">
        <v>652</v>
      </c>
      <c r="C311" s="5" t="s">
        <v>662</v>
      </c>
      <c r="D311" s="5" t="s">
        <v>29</v>
      </c>
      <c r="E311" s="2">
        <v>43.75</v>
      </c>
    </row>
    <row r="312" spans="1:5">
      <c r="A312" s="198" t="s">
        <v>663</v>
      </c>
      <c r="B312" s="34" t="s">
        <v>652</v>
      </c>
      <c r="C312" s="5" t="s">
        <v>664</v>
      </c>
      <c r="D312" s="5" t="s">
        <v>29</v>
      </c>
      <c r="E312" s="2">
        <v>47.125</v>
      </c>
    </row>
    <row r="313" spans="1:5">
      <c r="A313" s="198" t="s">
        <v>666</v>
      </c>
      <c r="B313" s="34" t="s">
        <v>665</v>
      </c>
      <c r="C313" s="3" t="s">
        <v>667</v>
      </c>
      <c r="D313" s="3" t="s">
        <v>29</v>
      </c>
      <c r="E313" s="2">
        <v>67.424999999999997</v>
      </c>
    </row>
    <row r="314" spans="1:5">
      <c r="A314" s="198" t="s">
        <v>668</v>
      </c>
      <c r="B314" s="34" t="s">
        <v>665</v>
      </c>
      <c r="C314" s="3" t="s">
        <v>669</v>
      </c>
      <c r="D314" s="3" t="s">
        <v>29</v>
      </c>
      <c r="E314" s="2">
        <v>77.575000000000003</v>
      </c>
    </row>
    <row r="315" spans="1:5">
      <c r="A315" s="198" t="s">
        <v>670</v>
      </c>
      <c r="B315" s="34" t="s">
        <v>665</v>
      </c>
      <c r="C315" s="3" t="s">
        <v>671</v>
      </c>
      <c r="D315" s="3" t="s">
        <v>172</v>
      </c>
      <c r="E315" s="2">
        <v>63.075000000000003</v>
      </c>
    </row>
    <row r="316" spans="1:5">
      <c r="A316" s="198" t="s">
        <v>672</v>
      </c>
      <c r="B316" s="34" t="s">
        <v>665</v>
      </c>
      <c r="C316" s="3" t="s">
        <v>671</v>
      </c>
      <c r="D316" s="3" t="s">
        <v>33</v>
      </c>
      <c r="E316" s="2">
        <v>89.174999999999997</v>
      </c>
    </row>
    <row r="317" spans="1:5">
      <c r="A317" s="198" t="s">
        <v>673</v>
      </c>
      <c r="B317" s="34" t="s">
        <v>665</v>
      </c>
      <c r="C317" s="3" t="s">
        <v>674</v>
      </c>
      <c r="D317" s="3" t="s">
        <v>29</v>
      </c>
      <c r="E317" s="2">
        <v>77.575000000000003</v>
      </c>
    </row>
    <row r="318" spans="1:5">
      <c r="A318" s="198" t="s">
        <v>675</v>
      </c>
      <c r="B318" s="34" t="s">
        <v>665</v>
      </c>
      <c r="C318" s="1" t="s">
        <v>676</v>
      </c>
      <c r="D318" s="1" t="s">
        <v>33</v>
      </c>
      <c r="E318" s="2">
        <v>89.174999999999997</v>
      </c>
    </row>
    <row r="319" spans="1:5">
      <c r="A319" s="198" t="s">
        <v>677</v>
      </c>
      <c r="B319" s="34" t="s">
        <v>665</v>
      </c>
      <c r="C319" s="1" t="s">
        <v>678</v>
      </c>
      <c r="D319" s="1" t="s">
        <v>29</v>
      </c>
      <c r="E319" s="2">
        <v>77.575000000000003</v>
      </c>
    </row>
    <row r="320" spans="1:5">
      <c r="A320" s="198" t="s">
        <v>679</v>
      </c>
      <c r="B320" s="34" t="s">
        <v>665</v>
      </c>
      <c r="C320" s="1" t="s">
        <v>680</v>
      </c>
      <c r="D320" s="1" t="s">
        <v>33</v>
      </c>
      <c r="E320" s="2">
        <v>89.174999999999997</v>
      </c>
    </row>
    <row r="321" spans="1:5">
      <c r="A321" s="198" t="s">
        <v>681</v>
      </c>
      <c r="B321" s="34" t="s">
        <v>665</v>
      </c>
      <c r="C321" s="1" t="s">
        <v>680</v>
      </c>
      <c r="D321" s="1" t="s">
        <v>29</v>
      </c>
      <c r="E321" s="2">
        <v>77.575000000000003</v>
      </c>
    </row>
    <row r="322" spans="1:5">
      <c r="A322" s="198" t="s">
        <v>682</v>
      </c>
      <c r="B322" s="34" t="s">
        <v>665</v>
      </c>
      <c r="C322" s="1" t="s">
        <v>683</v>
      </c>
      <c r="D322" s="3" t="s">
        <v>29</v>
      </c>
      <c r="E322" s="2">
        <v>67.424999999999997</v>
      </c>
    </row>
    <row r="323" spans="1:5">
      <c r="A323" s="198" t="s">
        <v>684</v>
      </c>
      <c r="B323" s="34" t="s">
        <v>665</v>
      </c>
      <c r="C323" s="3" t="s">
        <v>685</v>
      </c>
      <c r="D323" s="3" t="s">
        <v>29</v>
      </c>
      <c r="E323" s="2">
        <v>67.424999999999997</v>
      </c>
    </row>
    <row r="324" spans="1:5">
      <c r="A324" s="198" t="s">
        <v>686</v>
      </c>
      <c r="B324" s="34" t="s">
        <v>665</v>
      </c>
      <c r="C324" s="1" t="s">
        <v>1267</v>
      </c>
      <c r="D324" s="1" t="s">
        <v>687</v>
      </c>
      <c r="E324" s="2">
        <v>52.2</v>
      </c>
    </row>
    <row r="325" spans="1:5">
      <c r="A325" s="198" t="s">
        <v>688</v>
      </c>
      <c r="B325" s="34" t="s">
        <v>665</v>
      </c>
      <c r="C325" s="3" t="s">
        <v>1268</v>
      </c>
      <c r="D325" s="1" t="s">
        <v>689</v>
      </c>
      <c r="E325" s="2">
        <v>73.95</v>
      </c>
    </row>
    <row r="326" spans="1:5">
      <c r="A326" s="198" t="s">
        <v>690</v>
      </c>
      <c r="B326" s="34" t="s">
        <v>665</v>
      </c>
      <c r="C326" s="3" t="s">
        <v>1268</v>
      </c>
      <c r="D326" s="3" t="s">
        <v>691</v>
      </c>
      <c r="E326" s="2">
        <v>67.424999999999997</v>
      </c>
    </row>
    <row r="327" spans="1:5">
      <c r="A327" s="198" t="s">
        <v>692</v>
      </c>
      <c r="B327" s="34" t="s">
        <v>665</v>
      </c>
      <c r="C327" s="4" t="s">
        <v>693</v>
      </c>
      <c r="D327" s="4" t="s">
        <v>29</v>
      </c>
      <c r="E327" s="2">
        <v>61.625</v>
      </c>
    </row>
    <row r="328" spans="1:5">
      <c r="A328" s="198" t="s">
        <v>695</v>
      </c>
      <c r="B328" s="34" t="s">
        <v>694</v>
      </c>
      <c r="C328" s="3" t="s">
        <v>696</v>
      </c>
      <c r="D328" s="3" t="s">
        <v>29</v>
      </c>
      <c r="E328" s="2">
        <v>32.184000000000005</v>
      </c>
    </row>
    <row r="329" spans="1:5">
      <c r="A329" s="198" t="s">
        <v>697</v>
      </c>
      <c r="B329" s="34" t="s">
        <v>694</v>
      </c>
      <c r="C329" s="3" t="s">
        <v>698</v>
      </c>
      <c r="D329" s="3" t="s">
        <v>29</v>
      </c>
      <c r="E329" s="2">
        <v>25.501500000000004</v>
      </c>
    </row>
    <row r="330" spans="1:5">
      <c r="A330" s="198" t="s">
        <v>699</v>
      </c>
      <c r="B330" s="34" t="s">
        <v>694</v>
      </c>
      <c r="C330" s="3" t="s">
        <v>700</v>
      </c>
      <c r="D330" s="3" t="s">
        <v>29</v>
      </c>
      <c r="E330" s="2">
        <v>32.184000000000005</v>
      </c>
    </row>
    <row r="331" spans="1:5">
      <c r="A331" s="198" t="s">
        <v>701</v>
      </c>
      <c r="B331" s="34" t="s">
        <v>694</v>
      </c>
      <c r="C331" s="3" t="s">
        <v>702</v>
      </c>
      <c r="D331" s="3" t="s">
        <v>29</v>
      </c>
      <c r="E331" s="2">
        <v>25.501500000000004</v>
      </c>
    </row>
    <row r="332" spans="1:5">
      <c r="A332" s="198" t="s">
        <v>703</v>
      </c>
      <c r="B332" s="34" t="s">
        <v>694</v>
      </c>
      <c r="C332" s="3" t="s">
        <v>704</v>
      </c>
      <c r="D332" s="3" t="s">
        <v>705</v>
      </c>
      <c r="E332" s="2">
        <v>25.501500000000004</v>
      </c>
    </row>
    <row r="333" spans="1:5">
      <c r="A333" s="198" t="s">
        <v>707</v>
      </c>
      <c r="B333" s="34" t="s">
        <v>706</v>
      </c>
      <c r="C333" s="3" t="s">
        <v>708</v>
      </c>
      <c r="D333" s="3" t="s">
        <v>98</v>
      </c>
      <c r="E333" s="9">
        <v>56.024999999999999</v>
      </c>
    </row>
    <row r="334" spans="1:5">
      <c r="A334" s="198" t="s">
        <v>709</v>
      </c>
      <c r="B334" s="34" t="s">
        <v>706</v>
      </c>
      <c r="C334" s="3" t="s">
        <v>710</v>
      </c>
      <c r="D334" s="3" t="s">
        <v>33</v>
      </c>
      <c r="E334" s="9">
        <v>54</v>
      </c>
    </row>
    <row r="335" spans="1:5">
      <c r="A335" s="198" t="s">
        <v>711</v>
      </c>
      <c r="B335" s="34" t="s">
        <v>706</v>
      </c>
      <c r="C335" s="3" t="s">
        <v>712</v>
      </c>
      <c r="D335" s="3" t="s">
        <v>29</v>
      </c>
      <c r="E335" s="9">
        <v>51.3</v>
      </c>
    </row>
    <row r="336" spans="1:5">
      <c r="A336" s="198" t="s">
        <v>713</v>
      </c>
      <c r="B336" s="34" t="s">
        <v>706</v>
      </c>
      <c r="C336" s="4" t="s">
        <v>714</v>
      </c>
      <c r="D336" s="4" t="s">
        <v>29</v>
      </c>
      <c r="E336" s="9">
        <v>47.25</v>
      </c>
    </row>
    <row r="337" spans="1:5">
      <c r="A337" s="198" t="s">
        <v>716</v>
      </c>
      <c r="B337" s="34" t="s">
        <v>715</v>
      </c>
      <c r="C337" s="1" t="s">
        <v>717</v>
      </c>
      <c r="D337" s="1" t="s">
        <v>490</v>
      </c>
      <c r="E337" s="2">
        <v>61.951500000000003</v>
      </c>
    </row>
    <row r="338" spans="1:5">
      <c r="A338" s="198" t="s">
        <v>718</v>
      </c>
      <c r="B338" s="34" t="s">
        <v>715</v>
      </c>
      <c r="C338" s="1" t="s">
        <v>719</v>
      </c>
      <c r="D338" s="1" t="s">
        <v>33</v>
      </c>
      <c r="E338" s="2">
        <v>68.755499999999998</v>
      </c>
    </row>
    <row r="339" spans="1:5">
      <c r="A339" s="198" t="s">
        <v>720</v>
      </c>
      <c r="B339" s="34" t="s">
        <v>715</v>
      </c>
      <c r="C339" s="1" t="s">
        <v>719</v>
      </c>
      <c r="D339" s="1" t="s">
        <v>29</v>
      </c>
      <c r="E339" s="2">
        <v>61.276500000000006</v>
      </c>
    </row>
    <row r="340" spans="1:5">
      <c r="A340" s="198" t="s">
        <v>721</v>
      </c>
      <c r="B340" s="34" t="s">
        <v>715</v>
      </c>
      <c r="C340" s="3" t="s">
        <v>722</v>
      </c>
      <c r="D340" s="3" t="s">
        <v>723</v>
      </c>
      <c r="E340" s="2">
        <v>54.121500000000012</v>
      </c>
    </row>
    <row r="341" spans="1:5">
      <c r="A341" s="198" t="s">
        <v>724</v>
      </c>
      <c r="B341" s="34" t="s">
        <v>715</v>
      </c>
      <c r="C341" s="1" t="s">
        <v>725</v>
      </c>
      <c r="D341" s="3" t="s">
        <v>172</v>
      </c>
      <c r="E341" s="2">
        <v>49.018500000000003</v>
      </c>
    </row>
    <row r="342" spans="1:5">
      <c r="A342" s="198" t="s">
        <v>726</v>
      </c>
      <c r="B342" s="34" t="s">
        <v>715</v>
      </c>
      <c r="C342" s="1" t="s">
        <v>725</v>
      </c>
      <c r="D342" s="3" t="s">
        <v>33</v>
      </c>
      <c r="E342" s="2">
        <v>67.39200000000001</v>
      </c>
    </row>
    <row r="343" spans="1:5">
      <c r="A343" s="198" t="s">
        <v>727</v>
      </c>
      <c r="B343" s="34" t="s">
        <v>715</v>
      </c>
      <c r="C343" s="1" t="s">
        <v>728</v>
      </c>
      <c r="D343" s="1" t="s">
        <v>729</v>
      </c>
      <c r="E343" s="2">
        <v>34.384500000000003</v>
      </c>
    </row>
    <row r="344" spans="1:5">
      <c r="A344" s="198" t="s">
        <v>730</v>
      </c>
      <c r="B344" s="34" t="s">
        <v>715</v>
      </c>
      <c r="C344" s="1" t="s">
        <v>728</v>
      </c>
      <c r="D344" s="1" t="s">
        <v>731</v>
      </c>
      <c r="E344" s="2">
        <v>50.382000000000005</v>
      </c>
    </row>
    <row r="345" spans="1:5">
      <c r="A345" s="198" t="s">
        <v>732</v>
      </c>
      <c r="B345" s="34" t="s">
        <v>715</v>
      </c>
      <c r="C345" s="1" t="s">
        <v>728</v>
      </c>
      <c r="D345" s="3" t="s">
        <v>733</v>
      </c>
      <c r="E345" s="2">
        <v>68.755499999999998</v>
      </c>
    </row>
    <row r="346" spans="1:5">
      <c r="A346" s="198" t="s">
        <v>734</v>
      </c>
      <c r="B346" s="34" t="s">
        <v>715</v>
      </c>
      <c r="C346" s="1" t="s">
        <v>728</v>
      </c>
      <c r="D346" s="3" t="s">
        <v>735</v>
      </c>
      <c r="E346" s="2">
        <v>58.212000000000003</v>
      </c>
    </row>
    <row r="347" spans="1:5">
      <c r="A347" s="198" t="s">
        <v>736</v>
      </c>
      <c r="B347" s="34" t="s">
        <v>715</v>
      </c>
      <c r="C347" s="3" t="s">
        <v>737</v>
      </c>
      <c r="D347" s="3" t="s">
        <v>36</v>
      </c>
      <c r="E347" s="2">
        <v>61.951500000000003</v>
      </c>
    </row>
    <row r="348" spans="1:5">
      <c r="A348" s="198" t="s">
        <v>738</v>
      </c>
      <c r="B348" s="34" t="s">
        <v>715</v>
      </c>
      <c r="C348" s="1" t="s">
        <v>739</v>
      </c>
      <c r="D348" s="1" t="s">
        <v>33</v>
      </c>
      <c r="E348" s="2">
        <v>68.755499999999998</v>
      </c>
    </row>
    <row r="349" spans="1:5">
      <c r="A349" s="198" t="s">
        <v>740</v>
      </c>
      <c r="B349" s="34" t="s">
        <v>715</v>
      </c>
      <c r="C349" s="1" t="s">
        <v>741</v>
      </c>
      <c r="D349" s="1" t="s">
        <v>29</v>
      </c>
      <c r="E349" s="2">
        <v>47.655000000000001</v>
      </c>
    </row>
    <row r="350" spans="1:5">
      <c r="A350" s="198" t="s">
        <v>742</v>
      </c>
      <c r="B350" s="34" t="s">
        <v>715</v>
      </c>
      <c r="C350" s="5" t="s">
        <v>743</v>
      </c>
      <c r="D350" s="4" t="s">
        <v>29</v>
      </c>
      <c r="E350" s="2">
        <v>50.719500000000004</v>
      </c>
    </row>
    <row r="351" spans="1:5">
      <c r="A351" s="198" t="s">
        <v>744</v>
      </c>
      <c r="B351" s="34" t="s">
        <v>715</v>
      </c>
      <c r="C351" s="4" t="s">
        <v>745</v>
      </c>
      <c r="D351" s="4" t="s">
        <v>29</v>
      </c>
      <c r="E351" s="2">
        <v>50.719500000000004</v>
      </c>
    </row>
    <row r="352" spans="1:5">
      <c r="A352" s="198" t="s">
        <v>746</v>
      </c>
      <c r="B352" s="34" t="s">
        <v>715</v>
      </c>
      <c r="C352" s="5" t="s">
        <v>747</v>
      </c>
      <c r="D352" s="5" t="s">
        <v>29</v>
      </c>
      <c r="E352" s="2">
        <v>47.655000000000001</v>
      </c>
    </row>
    <row r="353" spans="1:5">
      <c r="A353" s="198" t="s">
        <v>748</v>
      </c>
      <c r="B353" s="34" t="s">
        <v>715</v>
      </c>
      <c r="C353" s="5" t="s">
        <v>749</v>
      </c>
      <c r="D353" s="5" t="s">
        <v>29</v>
      </c>
      <c r="E353" s="2">
        <v>50.719500000000004</v>
      </c>
    </row>
    <row r="354" spans="1:5">
      <c r="A354" s="198" t="s">
        <v>750</v>
      </c>
      <c r="B354" s="34" t="s">
        <v>715</v>
      </c>
      <c r="C354" s="5" t="s">
        <v>751</v>
      </c>
      <c r="D354" s="5" t="s">
        <v>29</v>
      </c>
      <c r="E354" s="2">
        <v>47.655000000000001</v>
      </c>
    </row>
    <row r="355" spans="1:5">
      <c r="A355" s="198" t="s">
        <v>753</v>
      </c>
      <c r="B355" s="34" t="s">
        <v>752</v>
      </c>
      <c r="C355" s="3" t="s">
        <v>754</v>
      </c>
      <c r="D355" s="3" t="s">
        <v>29</v>
      </c>
      <c r="E355" s="2">
        <v>43.064999999999998</v>
      </c>
    </row>
    <row r="356" spans="1:5">
      <c r="A356" s="198" t="s">
        <v>755</v>
      </c>
      <c r="B356" s="34" t="s">
        <v>752</v>
      </c>
      <c r="C356" s="3" t="s">
        <v>756</v>
      </c>
      <c r="D356" s="3" t="s">
        <v>172</v>
      </c>
      <c r="E356" s="2">
        <v>49.274999999999999</v>
      </c>
    </row>
    <row r="357" spans="1:5">
      <c r="A357" s="198" t="s">
        <v>757</v>
      </c>
      <c r="B357" s="34" t="s">
        <v>752</v>
      </c>
      <c r="C357" s="3" t="s">
        <v>758</v>
      </c>
      <c r="D357" s="3" t="s">
        <v>33</v>
      </c>
      <c r="E357" s="2">
        <v>64.53</v>
      </c>
    </row>
    <row r="358" spans="1:5">
      <c r="A358" s="198" t="s">
        <v>759</v>
      </c>
      <c r="B358" s="34" t="s">
        <v>752</v>
      </c>
      <c r="C358" s="3" t="s">
        <v>760</v>
      </c>
      <c r="D358" s="3" t="s">
        <v>761</v>
      </c>
      <c r="E358" s="2">
        <v>45.765000000000001</v>
      </c>
    </row>
    <row r="359" spans="1:5">
      <c r="A359" s="198" t="s">
        <v>762</v>
      </c>
      <c r="B359" s="34" t="s">
        <v>752</v>
      </c>
      <c r="C359" s="3" t="s">
        <v>763</v>
      </c>
      <c r="D359" s="3" t="s">
        <v>33</v>
      </c>
      <c r="E359" s="2">
        <v>64.53</v>
      </c>
    </row>
    <row r="360" spans="1:5">
      <c r="A360" s="198" t="s">
        <v>764</v>
      </c>
      <c r="B360" s="34" t="s">
        <v>752</v>
      </c>
      <c r="C360" s="3" t="s">
        <v>765</v>
      </c>
      <c r="D360" s="3" t="s">
        <v>33</v>
      </c>
      <c r="E360" s="2">
        <v>61.29</v>
      </c>
    </row>
    <row r="361" spans="1:5">
      <c r="A361" s="198" t="s">
        <v>766</v>
      </c>
      <c r="B361" s="34" t="s">
        <v>752</v>
      </c>
      <c r="C361" s="1" t="s">
        <v>767</v>
      </c>
      <c r="D361" s="1" t="s">
        <v>33</v>
      </c>
      <c r="E361" s="2">
        <v>63.18</v>
      </c>
    </row>
    <row r="362" spans="1:5">
      <c r="A362" s="198" t="s">
        <v>768</v>
      </c>
      <c r="B362" s="34" t="s">
        <v>752</v>
      </c>
      <c r="C362" s="1" t="s">
        <v>769</v>
      </c>
      <c r="D362" s="1" t="s">
        <v>33</v>
      </c>
      <c r="E362" s="2">
        <v>54.405000000000001</v>
      </c>
    </row>
    <row r="363" spans="1:5">
      <c r="A363" s="198" t="s">
        <v>770</v>
      </c>
      <c r="B363" s="34" t="s">
        <v>752</v>
      </c>
      <c r="C363" s="1" t="s">
        <v>1269</v>
      </c>
      <c r="D363" s="1" t="s">
        <v>771</v>
      </c>
      <c r="E363" s="2">
        <v>37.125</v>
      </c>
    </row>
    <row r="364" spans="1:5">
      <c r="A364" s="198" t="s">
        <v>772</v>
      </c>
      <c r="B364" s="34" t="s">
        <v>752</v>
      </c>
      <c r="C364" s="1" t="s">
        <v>1269</v>
      </c>
      <c r="D364" s="1" t="s">
        <v>773</v>
      </c>
      <c r="E364" s="2">
        <v>52.38</v>
      </c>
    </row>
    <row r="365" spans="1:5">
      <c r="A365" s="198" t="s">
        <v>774</v>
      </c>
      <c r="B365" s="34" t="s">
        <v>752</v>
      </c>
      <c r="C365" s="1" t="s">
        <v>1270</v>
      </c>
      <c r="D365" s="1" t="s">
        <v>773</v>
      </c>
      <c r="E365" s="2">
        <v>52.38</v>
      </c>
    </row>
    <row r="366" spans="1:5">
      <c r="A366" s="198" t="s">
        <v>775</v>
      </c>
      <c r="B366" s="34" t="s">
        <v>752</v>
      </c>
      <c r="C366" s="5" t="s">
        <v>776</v>
      </c>
      <c r="D366" s="4" t="s">
        <v>29</v>
      </c>
      <c r="E366" s="2">
        <v>43.064999999999998</v>
      </c>
    </row>
    <row r="367" spans="1:5">
      <c r="A367" s="198" t="s">
        <v>777</v>
      </c>
      <c r="B367" s="34" t="s">
        <v>752</v>
      </c>
      <c r="C367" s="4" t="s">
        <v>778</v>
      </c>
      <c r="D367" s="4" t="s">
        <v>29</v>
      </c>
      <c r="E367" s="2">
        <v>48.06</v>
      </c>
    </row>
    <row r="368" spans="1:5">
      <c r="A368" s="198" t="s">
        <v>779</v>
      </c>
      <c r="B368" s="34" t="s">
        <v>752</v>
      </c>
      <c r="C368" s="4" t="s">
        <v>780</v>
      </c>
      <c r="D368" s="4" t="s">
        <v>761</v>
      </c>
      <c r="E368" s="2">
        <v>45.765000000000001</v>
      </c>
    </row>
    <row r="369" spans="1:5">
      <c r="A369" s="198" t="s">
        <v>781</v>
      </c>
      <c r="B369" s="34" t="s">
        <v>752</v>
      </c>
      <c r="C369" s="5" t="s">
        <v>782</v>
      </c>
      <c r="D369" s="5" t="s">
        <v>29</v>
      </c>
      <c r="E369" s="2">
        <v>49.545000000000002</v>
      </c>
    </row>
    <row r="370" spans="1:5">
      <c r="A370" s="198" t="s">
        <v>783</v>
      </c>
      <c r="B370" s="34" t="s">
        <v>752</v>
      </c>
      <c r="C370" s="5" t="s">
        <v>784</v>
      </c>
      <c r="D370" s="5" t="s">
        <v>98</v>
      </c>
      <c r="E370" s="2">
        <v>42.66</v>
      </c>
    </row>
    <row r="371" spans="1:5">
      <c r="A371" s="198" t="s">
        <v>785</v>
      </c>
      <c r="B371" s="34" t="s">
        <v>752</v>
      </c>
      <c r="C371" s="5" t="s">
        <v>786</v>
      </c>
      <c r="D371" s="5" t="s">
        <v>29</v>
      </c>
      <c r="E371" s="2">
        <v>49.68</v>
      </c>
    </row>
    <row r="372" spans="1:5">
      <c r="A372" s="198" t="s">
        <v>788</v>
      </c>
      <c r="B372" s="34" t="s">
        <v>787</v>
      </c>
      <c r="C372" s="3" t="s">
        <v>789</v>
      </c>
      <c r="D372" s="3" t="s">
        <v>85</v>
      </c>
      <c r="E372" s="2">
        <v>48.562800000000003</v>
      </c>
    </row>
    <row r="373" spans="1:5">
      <c r="A373" s="198" t="s">
        <v>790</v>
      </c>
      <c r="B373" s="34" t="s">
        <v>787</v>
      </c>
      <c r="C373" s="1" t="s">
        <v>1271</v>
      </c>
      <c r="D373" s="1" t="s">
        <v>101</v>
      </c>
      <c r="E373" s="2">
        <v>50.674800000000005</v>
      </c>
    </row>
    <row r="374" spans="1:5">
      <c r="A374" s="198" t="s">
        <v>791</v>
      </c>
      <c r="B374" s="34" t="s">
        <v>787</v>
      </c>
      <c r="C374" s="1" t="s">
        <v>1272</v>
      </c>
      <c r="D374" s="1" t="s">
        <v>29</v>
      </c>
      <c r="E374" s="2">
        <v>48.562800000000003</v>
      </c>
    </row>
    <row r="375" spans="1:5">
      <c r="A375" s="198" t="s">
        <v>792</v>
      </c>
      <c r="B375" s="34" t="s">
        <v>787</v>
      </c>
      <c r="C375" s="4" t="s">
        <v>793</v>
      </c>
      <c r="D375" s="4" t="s">
        <v>29</v>
      </c>
      <c r="E375" s="2">
        <v>43.032000000000004</v>
      </c>
    </row>
    <row r="376" spans="1:5">
      <c r="A376" s="198" t="s">
        <v>794</v>
      </c>
      <c r="B376" s="34" t="s">
        <v>787</v>
      </c>
      <c r="C376" s="4" t="s">
        <v>795</v>
      </c>
      <c r="D376" s="4" t="s">
        <v>29</v>
      </c>
      <c r="E376" s="2">
        <v>45.117600000000003</v>
      </c>
    </row>
    <row r="377" spans="1:5">
      <c r="A377" s="198" t="s">
        <v>796</v>
      </c>
      <c r="B377" s="34" t="s">
        <v>787</v>
      </c>
      <c r="C377" s="4" t="s">
        <v>797</v>
      </c>
      <c r="D377" s="4" t="s">
        <v>98</v>
      </c>
      <c r="E377" s="2">
        <v>46.490400000000001</v>
      </c>
    </row>
    <row r="378" spans="1:5">
      <c r="A378" s="198" t="s">
        <v>798</v>
      </c>
      <c r="B378" s="34" t="s">
        <v>787</v>
      </c>
      <c r="C378" s="5" t="s">
        <v>1273</v>
      </c>
      <c r="D378" s="5" t="s">
        <v>29</v>
      </c>
      <c r="E378" s="2">
        <v>46.490400000000001</v>
      </c>
    </row>
    <row r="379" spans="1:5">
      <c r="A379" s="198" t="s">
        <v>799</v>
      </c>
      <c r="B379" s="34" t="s">
        <v>787</v>
      </c>
      <c r="C379" s="5" t="s">
        <v>800</v>
      </c>
      <c r="D379" s="5" t="s">
        <v>98</v>
      </c>
      <c r="E379" s="2">
        <v>41.632800000000003</v>
      </c>
    </row>
    <row r="380" spans="1:5">
      <c r="A380" s="198" t="s">
        <v>801</v>
      </c>
      <c r="B380" s="34" t="s">
        <v>787</v>
      </c>
      <c r="C380" s="5" t="s">
        <v>1274</v>
      </c>
      <c r="D380" s="5" t="s">
        <v>29</v>
      </c>
      <c r="E380" s="2">
        <v>45.817200000000007</v>
      </c>
    </row>
    <row r="381" spans="1:5">
      <c r="A381" s="198" t="s">
        <v>803</v>
      </c>
      <c r="B381" s="34" t="s">
        <v>802</v>
      </c>
      <c r="C381" s="1" t="s">
        <v>804</v>
      </c>
      <c r="D381" s="1" t="s">
        <v>33</v>
      </c>
      <c r="E381" s="2">
        <v>61.735500000000002</v>
      </c>
    </row>
    <row r="382" spans="1:5">
      <c r="A382" s="198" t="s">
        <v>805</v>
      </c>
      <c r="B382" s="34" t="s">
        <v>802</v>
      </c>
      <c r="C382" s="1" t="s">
        <v>806</v>
      </c>
      <c r="D382" s="1" t="s">
        <v>29</v>
      </c>
      <c r="E382" s="2">
        <v>67.905000000000001</v>
      </c>
    </row>
    <row r="383" spans="1:5">
      <c r="A383" s="198" t="s">
        <v>807</v>
      </c>
      <c r="B383" s="34" t="s">
        <v>802</v>
      </c>
      <c r="C383" s="5" t="s">
        <v>808</v>
      </c>
      <c r="D383" s="5" t="s">
        <v>33</v>
      </c>
      <c r="E383" s="2">
        <v>59.683500000000002</v>
      </c>
    </row>
    <row r="384" spans="1:5">
      <c r="A384" s="198" t="s">
        <v>809</v>
      </c>
      <c r="B384" s="34" t="s">
        <v>802</v>
      </c>
      <c r="C384" s="5" t="s">
        <v>810</v>
      </c>
      <c r="D384" s="5" t="s">
        <v>29</v>
      </c>
      <c r="E384" s="2">
        <v>59.683500000000002</v>
      </c>
    </row>
    <row r="385" spans="1:5">
      <c r="A385" s="198" t="s">
        <v>812</v>
      </c>
      <c r="B385" s="34" t="s">
        <v>811</v>
      </c>
      <c r="C385" s="1" t="s">
        <v>813</v>
      </c>
      <c r="D385" s="1" t="s">
        <v>267</v>
      </c>
      <c r="E385" s="2">
        <v>15.6</v>
      </c>
    </row>
    <row r="386" spans="1:5">
      <c r="A386" s="198" t="s">
        <v>814</v>
      </c>
      <c r="B386" s="34" t="s">
        <v>811</v>
      </c>
      <c r="C386" s="1" t="s">
        <v>815</v>
      </c>
      <c r="D386" s="1" t="s">
        <v>816</v>
      </c>
      <c r="E386" s="2">
        <v>21.84</v>
      </c>
    </row>
    <row r="387" spans="1:5">
      <c r="A387" s="198" t="s">
        <v>817</v>
      </c>
      <c r="B387" s="34" t="s">
        <v>811</v>
      </c>
      <c r="C387" s="1" t="s">
        <v>818</v>
      </c>
      <c r="D387" s="1" t="s">
        <v>267</v>
      </c>
      <c r="E387" s="2">
        <v>21.84</v>
      </c>
    </row>
    <row r="388" spans="1:5">
      <c r="A388" s="198" t="s">
        <v>819</v>
      </c>
      <c r="B388" s="34" t="s">
        <v>811</v>
      </c>
      <c r="C388" s="1" t="s">
        <v>820</v>
      </c>
      <c r="D388" s="1" t="s">
        <v>821</v>
      </c>
      <c r="E388" s="2">
        <v>23.14</v>
      </c>
    </row>
    <row r="389" spans="1:5">
      <c r="A389" s="198" t="s">
        <v>822</v>
      </c>
      <c r="B389" s="34" t="s">
        <v>811</v>
      </c>
      <c r="C389" s="1" t="s">
        <v>823</v>
      </c>
      <c r="D389" s="1" t="s">
        <v>824</v>
      </c>
      <c r="E389" s="2">
        <v>29.77</v>
      </c>
    </row>
    <row r="390" spans="1:5">
      <c r="A390" s="198" t="s">
        <v>825</v>
      </c>
      <c r="B390" s="34" t="s">
        <v>811</v>
      </c>
      <c r="C390" s="1" t="s">
        <v>826</v>
      </c>
      <c r="D390" s="1" t="s">
        <v>827</v>
      </c>
      <c r="E390" s="2">
        <v>29.77</v>
      </c>
    </row>
    <row r="391" spans="1:5">
      <c r="A391" s="198" t="s">
        <v>828</v>
      </c>
      <c r="B391" s="34" t="s">
        <v>811</v>
      </c>
      <c r="C391" s="1" t="s">
        <v>829</v>
      </c>
      <c r="D391" s="1" t="s">
        <v>830</v>
      </c>
      <c r="E391" s="2">
        <v>24.05</v>
      </c>
    </row>
    <row r="392" spans="1:5">
      <c r="A392" s="198" t="s">
        <v>831</v>
      </c>
      <c r="B392" s="34" t="s">
        <v>811</v>
      </c>
      <c r="C392" s="1" t="s">
        <v>832</v>
      </c>
      <c r="D392" s="1" t="s">
        <v>833</v>
      </c>
      <c r="E392" s="2">
        <v>22.88</v>
      </c>
    </row>
    <row r="393" spans="1:5">
      <c r="A393" s="198" t="s">
        <v>834</v>
      </c>
      <c r="B393" s="34" t="s">
        <v>811</v>
      </c>
      <c r="C393" s="1" t="s">
        <v>835</v>
      </c>
      <c r="D393" s="1" t="s">
        <v>836</v>
      </c>
      <c r="E393" s="2">
        <v>22.88</v>
      </c>
    </row>
    <row r="394" spans="1:5">
      <c r="A394" s="198" t="s">
        <v>837</v>
      </c>
      <c r="B394" s="34" t="s">
        <v>811</v>
      </c>
      <c r="C394" s="1" t="s">
        <v>838</v>
      </c>
      <c r="D394" s="1" t="s">
        <v>839</v>
      </c>
      <c r="E394" s="2">
        <v>21.19</v>
      </c>
    </row>
    <row r="395" spans="1:5">
      <c r="A395" s="198" t="s">
        <v>840</v>
      </c>
      <c r="B395" s="34" t="s">
        <v>811</v>
      </c>
      <c r="C395" s="1" t="s">
        <v>841</v>
      </c>
      <c r="D395" s="1" t="s">
        <v>224</v>
      </c>
      <c r="E395" s="2">
        <v>24.7</v>
      </c>
    </row>
    <row r="396" spans="1:5">
      <c r="A396" s="198" t="s">
        <v>842</v>
      </c>
      <c r="B396" s="34" t="s">
        <v>811</v>
      </c>
      <c r="C396" s="1" t="s">
        <v>843</v>
      </c>
      <c r="D396" s="1" t="s">
        <v>830</v>
      </c>
      <c r="E396" s="2">
        <v>24.7</v>
      </c>
    </row>
    <row r="397" spans="1:5">
      <c r="A397" s="198" t="s">
        <v>845</v>
      </c>
      <c r="B397" s="34" t="s">
        <v>844</v>
      </c>
      <c r="C397" s="3" t="s">
        <v>846</v>
      </c>
      <c r="D397" s="3" t="s">
        <v>36</v>
      </c>
      <c r="E397" s="2">
        <v>64.705500000000001</v>
      </c>
    </row>
    <row r="398" spans="1:5">
      <c r="A398" s="198" t="s">
        <v>847</v>
      </c>
      <c r="B398" s="34" t="s">
        <v>844</v>
      </c>
      <c r="C398" s="3" t="s">
        <v>848</v>
      </c>
      <c r="D398" s="3" t="s">
        <v>36</v>
      </c>
      <c r="E398" s="2">
        <v>71.185500000000005</v>
      </c>
    </row>
    <row r="399" spans="1:5">
      <c r="A399" s="198" t="s">
        <v>849</v>
      </c>
      <c r="B399" s="34" t="s">
        <v>844</v>
      </c>
      <c r="C399" s="3" t="s">
        <v>850</v>
      </c>
      <c r="D399" s="3" t="s">
        <v>172</v>
      </c>
      <c r="E399" s="2">
        <v>53.000999999999998</v>
      </c>
    </row>
    <row r="400" spans="1:5">
      <c r="A400" s="198" t="s">
        <v>851</v>
      </c>
      <c r="B400" s="34" t="s">
        <v>844</v>
      </c>
      <c r="C400" s="3" t="s">
        <v>852</v>
      </c>
      <c r="D400" s="3" t="s">
        <v>36</v>
      </c>
      <c r="E400" s="2">
        <v>71.320499999999996</v>
      </c>
    </row>
    <row r="401" spans="1:5">
      <c r="A401" s="198" t="s">
        <v>853</v>
      </c>
      <c r="B401" s="34" t="s">
        <v>844</v>
      </c>
      <c r="C401" s="1" t="s">
        <v>854</v>
      </c>
      <c r="D401" s="1" t="s">
        <v>172</v>
      </c>
      <c r="E401" s="2">
        <v>59.238000000000007</v>
      </c>
    </row>
    <row r="402" spans="1:5">
      <c r="A402" s="198" t="s">
        <v>855</v>
      </c>
      <c r="B402" s="34" t="s">
        <v>844</v>
      </c>
      <c r="C402" s="3" t="s">
        <v>856</v>
      </c>
      <c r="D402" s="3" t="s">
        <v>44</v>
      </c>
      <c r="E402" s="2">
        <v>47.547000000000004</v>
      </c>
    </row>
    <row r="403" spans="1:5">
      <c r="A403" s="198" t="s">
        <v>857</v>
      </c>
      <c r="B403" s="34" t="s">
        <v>844</v>
      </c>
      <c r="C403" s="1" t="s">
        <v>858</v>
      </c>
      <c r="D403" s="3" t="s">
        <v>172</v>
      </c>
      <c r="E403" s="2">
        <v>60.709500000000006</v>
      </c>
    </row>
    <row r="404" spans="1:5">
      <c r="A404" s="198" t="s">
        <v>859</v>
      </c>
      <c r="B404" s="34" t="s">
        <v>844</v>
      </c>
      <c r="C404" s="1" t="s">
        <v>858</v>
      </c>
      <c r="D404" s="1" t="s">
        <v>33</v>
      </c>
      <c r="E404" s="2">
        <v>86.683499999999995</v>
      </c>
    </row>
    <row r="405" spans="1:5">
      <c r="A405" s="198" t="s">
        <v>860</v>
      </c>
      <c r="B405" s="34" t="s">
        <v>844</v>
      </c>
      <c r="C405" s="1" t="s">
        <v>861</v>
      </c>
      <c r="D405" s="1" t="s">
        <v>44</v>
      </c>
      <c r="E405" s="2">
        <v>65.016000000000005</v>
      </c>
    </row>
    <row r="406" spans="1:5">
      <c r="A406" s="198" t="s">
        <v>862</v>
      </c>
      <c r="B406" s="34" t="s">
        <v>844</v>
      </c>
      <c r="C406" s="1" t="s">
        <v>863</v>
      </c>
      <c r="D406" s="1" t="s">
        <v>98</v>
      </c>
      <c r="E406" s="2">
        <v>54.432000000000002</v>
      </c>
    </row>
    <row r="407" spans="1:5">
      <c r="A407" s="198" t="s">
        <v>864</v>
      </c>
      <c r="B407" s="34" t="s">
        <v>844</v>
      </c>
      <c r="C407" s="1" t="s">
        <v>865</v>
      </c>
      <c r="D407" s="1" t="s">
        <v>172</v>
      </c>
      <c r="E407" s="2">
        <v>57.523500000000006</v>
      </c>
    </row>
    <row r="408" spans="1:5">
      <c r="A408" s="198" t="s">
        <v>866</v>
      </c>
      <c r="B408" s="34" t="s">
        <v>844</v>
      </c>
      <c r="C408" s="1" t="s">
        <v>865</v>
      </c>
      <c r="D408" s="1" t="s">
        <v>33</v>
      </c>
      <c r="E408" s="2">
        <v>81.310500000000005</v>
      </c>
    </row>
    <row r="409" spans="1:5">
      <c r="A409" s="198" t="s">
        <v>867</v>
      </c>
      <c r="B409" s="34" t="s">
        <v>844</v>
      </c>
      <c r="C409" s="1" t="s">
        <v>868</v>
      </c>
      <c r="D409" s="1" t="s">
        <v>172</v>
      </c>
      <c r="E409" s="2">
        <v>59.534999999999997</v>
      </c>
    </row>
    <row r="410" spans="1:5">
      <c r="A410" s="198" t="s">
        <v>869</v>
      </c>
      <c r="B410" s="34" t="s">
        <v>844</v>
      </c>
      <c r="C410" s="3" t="s">
        <v>870</v>
      </c>
      <c r="D410" s="3" t="s">
        <v>871</v>
      </c>
      <c r="E410" s="2">
        <v>27.121500000000001</v>
      </c>
    </row>
    <row r="411" spans="1:5">
      <c r="A411" s="198" t="s">
        <v>872</v>
      </c>
      <c r="B411" s="34" t="s">
        <v>844</v>
      </c>
      <c r="C411" s="3" t="s">
        <v>873</v>
      </c>
      <c r="D411" s="3" t="s">
        <v>871</v>
      </c>
      <c r="E411" s="2">
        <v>27.121500000000001</v>
      </c>
    </row>
    <row r="412" spans="1:5">
      <c r="A412" s="198" t="s">
        <v>874</v>
      </c>
      <c r="B412" s="34" t="s">
        <v>844</v>
      </c>
      <c r="C412" s="3" t="s">
        <v>875</v>
      </c>
      <c r="D412" s="3" t="s">
        <v>876</v>
      </c>
      <c r="E412" s="2">
        <v>25.1235</v>
      </c>
    </row>
    <row r="413" spans="1:5">
      <c r="A413" s="198" t="s">
        <v>877</v>
      </c>
      <c r="B413" s="34" t="s">
        <v>844</v>
      </c>
      <c r="C413" s="3" t="s">
        <v>878</v>
      </c>
      <c r="D413" s="3" t="s">
        <v>252</v>
      </c>
      <c r="E413" s="2">
        <v>69.930000000000007</v>
      </c>
    </row>
    <row r="414" spans="1:5">
      <c r="A414" s="198" t="s">
        <v>879</v>
      </c>
      <c r="B414" s="34" t="s">
        <v>844</v>
      </c>
      <c r="C414" s="3" t="s">
        <v>880</v>
      </c>
      <c r="D414" s="3" t="s">
        <v>252</v>
      </c>
      <c r="E414" s="2">
        <v>69.930000000000007</v>
      </c>
    </row>
    <row r="415" spans="1:5">
      <c r="A415" s="198" t="s">
        <v>881</v>
      </c>
      <c r="B415" s="34" t="s">
        <v>844</v>
      </c>
      <c r="C415" s="3" t="s">
        <v>882</v>
      </c>
      <c r="D415" s="3" t="s">
        <v>252</v>
      </c>
      <c r="E415" s="2">
        <v>73.709999999999994</v>
      </c>
    </row>
    <row r="416" spans="1:5">
      <c r="A416" s="198" t="s">
        <v>883</v>
      </c>
      <c r="B416" s="34" t="s">
        <v>844</v>
      </c>
      <c r="C416" s="3" t="s">
        <v>884</v>
      </c>
      <c r="D416" s="3" t="s">
        <v>885</v>
      </c>
      <c r="E416" s="2">
        <v>43.064999999999998</v>
      </c>
    </row>
    <row r="417" spans="1:5">
      <c r="A417" s="198" t="s">
        <v>886</v>
      </c>
      <c r="B417" s="34" t="s">
        <v>844</v>
      </c>
      <c r="C417" s="3" t="s">
        <v>887</v>
      </c>
      <c r="D417" s="3" t="s">
        <v>252</v>
      </c>
      <c r="E417" s="2">
        <v>55.930500000000002</v>
      </c>
    </row>
    <row r="418" spans="1:5">
      <c r="A418" s="198" t="s">
        <v>888</v>
      </c>
      <c r="B418" s="34" t="s">
        <v>844</v>
      </c>
      <c r="C418" s="3" t="s">
        <v>889</v>
      </c>
      <c r="D418" s="3" t="s">
        <v>890</v>
      </c>
      <c r="E418" s="2">
        <v>56.835000000000001</v>
      </c>
    </row>
    <row r="419" spans="1:5">
      <c r="A419" s="198" t="s">
        <v>891</v>
      </c>
      <c r="B419" s="34" t="s">
        <v>844</v>
      </c>
      <c r="C419" s="3" t="s">
        <v>892</v>
      </c>
      <c r="D419" s="3" t="s">
        <v>885</v>
      </c>
      <c r="E419" s="2">
        <v>40.108500000000006</v>
      </c>
    </row>
    <row r="420" spans="1:5">
      <c r="A420" s="198" t="s">
        <v>893</v>
      </c>
      <c r="B420" s="34" t="s">
        <v>844</v>
      </c>
      <c r="C420" s="3" t="s">
        <v>894</v>
      </c>
      <c r="D420" s="3" t="s">
        <v>895</v>
      </c>
      <c r="E420" s="2">
        <v>14.134500000000001</v>
      </c>
    </row>
    <row r="421" spans="1:5">
      <c r="A421" s="198" t="s">
        <v>896</v>
      </c>
      <c r="B421" s="34" t="s">
        <v>844</v>
      </c>
      <c r="C421" s="3" t="s">
        <v>894</v>
      </c>
      <c r="D421" s="3" t="s">
        <v>897</v>
      </c>
      <c r="E421" s="2">
        <v>14.134500000000001</v>
      </c>
    </row>
    <row r="422" spans="1:5">
      <c r="A422" s="198" t="s">
        <v>898</v>
      </c>
      <c r="B422" s="34" t="s">
        <v>844</v>
      </c>
      <c r="C422" s="3" t="s">
        <v>894</v>
      </c>
      <c r="D422" s="3" t="s">
        <v>899</v>
      </c>
      <c r="E422" s="2">
        <v>14.134500000000001</v>
      </c>
    </row>
    <row r="423" spans="1:5">
      <c r="A423" s="198" t="s">
        <v>900</v>
      </c>
      <c r="B423" s="34" t="s">
        <v>844</v>
      </c>
      <c r="C423" s="3" t="s">
        <v>901</v>
      </c>
      <c r="D423" s="3" t="s">
        <v>902</v>
      </c>
      <c r="E423" s="2">
        <v>21.276</v>
      </c>
    </row>
    <row r="424" spans="1:5">
      <c r="A424" s="198" t="s">
        <v>903</v>
      </c>
      <c r="B424" s="34" t="s">
        <v>844</v>
      </c>
      <c r="C424" s="3" t="s">
        <v>854</v>
      </c>
      <c r="D424" s="3" t="s">
        <v>904</v>
      </c>
      <c r="E424" s="2">
        <v>21.276</v>
      </c>
    </row>
    <row r="425" spans="1:5">
      <c r="A425" s="198" t="s">
        <v>905</v>
      </c>
      <c r="B425" s="34" t="s">
        <v>844</v>
      </c>
      <c r="C425" s="1" t="s">
        <v>906</v>
      </c>
      <c r="D425" s="1" t="s">
        <v>907</v>
      </c>
      <c r="E425" s="2">
        <v>21.276</v>
      </c>
    </row>
    <row r="426" spans="1:5">
      <c r="A426" s="198" t="s">
        <v>908</v>
      </c>
      <c r="B426" s="34" t="s">
        <v>844</v>
      </c>
      <c r="C426" s="1" t="s">
        <v>909</v>
      </c>
      <c r="D426" s="1" t="s">
        <v>907</v>
      </c>
      <c r="E426" s="2">
        <v>21.276</v>
      </c>
    </row>
    <row r="427" spans="1:5">
      <c r="A427" s="198" t="s">
        <v>911</v>
      </c>
      <c r="B427" s="34" t="s">
        <v>910</v>
      </c>
      <c r="C427" s="3" t="s">
        <v>912</v>
      </c>
      <c r="D427" s="3" t="s">
        <v>36</v>
      </c>
      <c r="E427" s="2"/>
    </row>
    <row r="428" spans="1:5">
      <c r="A428" s="198" t="s">
        <v>913</v>
      </c>
      <c r="B428" s="34" t="s">
        <v>910</v>
      </c>
      <c r="C428" s="3" t="s">
        <v>914</v>
      </c>
      <c r="D428" s="3" t="s">
        <v>33</v>
      </c>
      <c r="E428" s="2">
        <v>53.95</v>
      </c>
    </row>
    <row r="429" spans="1:5">
      <c r="A429" s="198" t="s">
        <v>915</v>
      </c>
      <c r="B429" s="34" t="s">
        <v>910</v>
      </c>
      <c r="C429" s="3" t="s">
        <v>916</v>
      </c>
      <c r="D429" s="3" t="s">
        <v>33</v>
      </c>
      <c r="E429" s="2">
        <v>51.61</v>
      </c>
    </row>
    <row r="430" spans="1:5">
      <c r="A430" s="198" t="s">
        <v>917</v>
      </c>
      <c r="B430" s="34" t="s">
        <v>910</v>
      </c>
      <c r="C430" s="1" t="s">
        <v>918</v>
      </c>
      <c r="D430" s="1" t="s">
        <v>33</v>
      </c>
      <c r="E430" s="2">
        <v>57.98</v>
      </c>
    </row>
    <row r="431" spans="1:5">
      <c r="A431" s="198" t="s">
        <v>919</v>
      </c>
      <c r="B431" s="34" t="s">
        <v>910</v>
      </c>
      <c r="C431" s="3" t="s">
        <v>920</v>
      </c>
      <c r="D431" s="3" t="s">
        <v>33</v>
      </c>
      <c r="E431" s="2">
        <v>72.8</v>
      </c>
    </row>
    <row r="432" spans="1:5">
      <c r="A432" s="198" t="s">
        <v>921</v>
      </c>
      <c r="B432" s="34" t="s">
        <v>910</v>
      </c>
      <c r="C432" s="4" t="s">
        <v>922</v>
      </c>
      <c r="D432" s="5" t="s">
        <v>29</v>
      </c>
      <c r="E432" s="2">
        <v>53.56</v>
      </c>
    </row>
    <row r="433" spans="1:5">
      <c r="A433" s="198" t="s">
        <v>923</v>
      </c>
      <c r="B433" s="34" t="s">
        <v>910</v>
      </c>
      <c r="C433" s="5" t="s">
        <v>924</v>
      </c>
      <c r="D433" s="5" t="s">
        <v>29</v>
      </c>
      <c r="E433" s="2">
        <v>50.57</v>
      </c>
    </row>
    <row r="434" spans="1:5">
      <c r="A434" s="198" t="s">
        <v>926</v>
      </c>
      <c r="B434" s="34" t="s">
        <v>925</v>
      </c>
      <c r="C434" s="3" t="s">
        <v>927</v>
      </c>
      <c r="D434" s="3" t="s">
        <v>29</v>
      </c>
      <c r="E434" s="2">
        <v>50.57</v>
      </c>
    </row>
    <row r="435" spans="1:5">
      <c r="A435" s="198" t="s">
        <v>928</v>
      </c>
      <c r="B435" s="34" t="s">
        <v>925</v>
      </c>
      <c r="C435" s="5" t="s">
        <v>929</v>
      </c>
      <c r="D435" s="5" t="s">
        <v>29</v>
      </c>
      <c r="E435" s="2">
        <v>48.671999999999997</v>
      </c>
    </row>
    <row r="436" spans="1:5">
      <c r="A436" s="198" t="s">
        <v>931</v>
      </c>
      <c r="B436" s="34" t="s">
        <v>930</v>
      </c>
      <c r="C436" s="1" t="s">
        <v>932</v>
      </c>
      <c r="D436" s="1" t="s">
        <v>166</v>
      </c>
      <c r="E436" s="2">
        <v>48.671999999999997</v>
      </c>
    </row>
    <row r="437" spans="1:5">
      <c r="A437" s="198" t="s">
        <v>933</v>
      </c>
      <c r="B437" s="34" t="s">
        <v>930</v>
      </c>
      <c r="C437" s="1" t="s">
        <v>932</v>
      </c>
      <c r="D437" s="1" t="s">
        <v>29</v>
      </c>
      <c r="E437" s="2">
        <v>53.585999999999999</v>
      </c>
    </row>
    <row r="438" spans="1:5">
      <c r="A438" s="198" t="s">
        <v>934</v>
      </c>
      <c r="B438" s="34" t="s">
        <v>930</v>
      </c>
      <c r="C438" s="5" t="s">
        <v>935</v>
      </c>
      <c r="D438" s="5" t="s">
        <v>29</v>
      </c>
      <c r="E438" s="2">
        <v>71.305000000000007</v>
      </c>
    </row>
    <row r="439" spans="1:5">
      <c r="A439" s="198" t="s">
        <v>936</v>
      </c>
      <c r="B439" s="34" t="s">
        <v>930</v>
      </c>
      <c r="C439" s="5" t="s">
        <v>935</v>
      </c>
      <c r="D439" s="5" t="s">
        <v>54</v>
      </c>
      <c r="E439" s="2">
        <v>59.059000000000005</v>
      </c>
    </row>
    <row r="440" spans="1:5">
      <c r="A440" s="198" t="s">
        <v>938</v>
      </c>
      <c r="B440" s="34" t="s">
        <v>937</v>
      </c>
      <c r="C440" s="1" t="s">
        <v>939</v>
      </c>
      <c r="D440" s="1" t="s">
        <v>33</v>
      </c>
      <c r="E440" s="2">
        <v>59.059000000000005</v>
      </c>
    </row>
    <row r="441" spans="1:5">
      <c r="A441" s="198" t="s">
        <v>940</v>
      </c>
      <c r="B441" s="34" t="s">
        <v>937</v>
      </c>
      <c r="C441" s="1" t="s">
        <v>941</v>
      </c>
      <c r="D441" s="1" t="s">
        <v>36</v>
      </c>
      <c r="E441" s="2">
        <v>58.38</v>
      </c>
    </row>
    <row r="442" spans="1:5">
      <c r="A442" s="198" t="s">
        <v>943</v>
      </c>
      <c r="B442" s="34" t="s">
        <v>942</v>
      </c>
      <c r="C442" s="3" t="s">
        <v>944</v>
      </c>
      <c r="D442" s="3" t="s">
        <v>172</v>
      </c>
      <c r="E442" s="2">
        <v>44.85</v>
      </c>
    </row>
    <row r="443" spans="1:5">
      <c r="A443" s="198" t="s">
        <v>945</v>
      </c>
      <c r="B443" s="34" t="s">
        <v>942</v>
      </c>
      <c r="C443" s="3" t="s">
        <v>944</v>
      </c>
      <c r="D443" s="3" t="s">
        <v>490</v>
      </c>
      <c r="E443" s="2">
        <v>57.2</v>
      </c>
    </row>
    <row r="444" spans="1:5">
      <c r="A444" s="198" t="s">
        <v>946</v>
      </c>
      <c r="B444" s="34" t="s">
        <v>942</v>
      </c>
      <c r="C444" s="3" t="s">
        <v>947</v>
      </c>
      <c r="D444" s="3" t="s">
        <v>490</v>
      </c>
      <c r="E444" s="2">
        <v>57.2</v>
      </c>
    </row>
    <row r="445" spans="1:5">
      <c r="A445" s="198" t="s">
        <v>948</v>
      </c>
      <c r="B445" s="34" t="s">
        <v>942</v>
      </c>
      <c r="C445" s="3" t="s">
        <v>949</v>
      </c>
      <c r="D445" s="3" t="s">
        <v>33</v>
      </c>
      <c r="E445" s="2">
        <v>58.5</v>
      </c>
    </row>
    <row r="446" spans="1:5">
      <c r="A446" s="198" t="s">
        <v>950</v>
      </c>
      <c r="B446" s="34" t="s">
        <v>942</v>
      </c>
      <c r="C446" s="3" t="s">
        <v>951</v>
      </c>
      <c r="D446" s="3" t="s">
        <v>172</v>
      </c>
      <c r="E446" s="2">
        <v>44.85</v>
      </c>
    </row>
    <row r="447" spans="1:5">
      <c r="A447" s="198" t="s">
        <v>952</v>
      </c>
      <c r="B447" s="34" t="s">
        <v>942</v>
      </c>
      <c r="C447" s="3" t="s">
        <v>951</v>
      </c>
      <c r="D447" s="3" t="s">
        <v>490</v>
      </c>
      <c r="E447" s="2">
        <v>57.2</v>
      </c>
    </row>
    <row r="448" spans="1:5">
      <c r="A448" s="198" t="s">
        <v>953</v>
      </c>
      <c r="B448" s="34" t="s">
        <v>942</v>
      </c>
      <c r="C448" s="1" t="s">
        <v>954</v>
      </c>
      <c r="D448" s="3" t="s">
        <v>729</v>
      </c>
      <c r="E448" s="2">
        <v>32.5</v>
      </c>
    </row>
    <row r="449" spans="1:5">
      <c r="A449" s="198" t="s">
        <v>955</v>
      </c>
      <c r="B449" s="34" t="s">
        <v>942</v>
      </c>
      <c r="C449" s="1" t="s">
        <v>954</v>
      </c>
      <c r="D449" s="1" t="s">
        <v>172</v>
      </c>
      <c r="E449" s="2">
        <v>44.85</v>
      </c>
    </row>
    <row r="450" spans="1:5">
      <c r="A450" s="198" t="s">
        <v>956</v>
      </c>
      <c r="B450" s="34" t="s">
        <v>942</v>
      </c>
      <c r="C450" s="1" t="s">
        <v>954</v>
      </c>
      <c r="D450" s="1" t="s">
        <v>33</v>
      </c>
      <c r="E450" s="2">
        <v>58.5</v>
      </c>
    </row>
    <row r="451" spans="1:5">
      <c r="A451" s="198" t="s">
        <v>957</v>
      </c>
      <c r="B451" s="34" t="s">
        <v>942</v>
      </c>
      <c r="C451" s="1" t="s">
        <v>954</v>
      </c>
      <c r="D451" s="1" t="s">
        <v>163</v>
      </c>
      <c r="E451" s="2">
        <v>51.35</v>
      </c>
    </row>
    <row r="452" spans="1:5">
      <c r="A452" s="198" t="s">
        <v>958</v>
      </c>
      <c r="B452" s="34" t="s">
        <v>942</v>
      </c>
      <c r="C452" s="1" t="s">
        <v>954</v>
      </c>
      <c r="D452" s="1" t="s">
        <v>959</v>
      </c>
      <c r="E452" s="2">
        <v>26.65</v>
      </c>
    </row>
    <row r="453" spans="1:5">
      <c r="A453" s="198" t="s">
        <v>960</v>
      </c>
      <c r="B453" s="34" t="s">
        <v>942</v>
      </c>
      <c r="C453" s="4" t="s">
        <v>961</v>
      </c>
      <c r="D453" s="4" t="s">
        <v>29</v>
      </c>
      <c r="E453" s="2">
        <v>44.85</v>
      </c>
    </row>
    <row r="454" spans="1:5">
      <c r="A454" s="198" t="s">
        <v>962</v>
      </c>
      <c r="B454" s="34" t="s">
        <v>942</v>
      </c>
      <c r="C454" s="5" t="s">
        <v>963</v>
      </c>
      <c r="D454" s="5" t="s">
        <v>29</v>
      </c>
      <c r="E454" s="2">
        <v>44.2</v>
      </c>
    </row>
    <row r="455" spans="1:5">
      <c r="A455" s="198" t="s">
        <v>965</v>
      </c>
      <c r="B455" s="34" t="s">
        <v>964</v>
      </c>
      <c r="C455" s="3" t="s">
        <v>966</v>
      </c>
      <c r="D455" s="3" t="s">
        <v>33</v>
      </c>
      <c r="E455" s="10">
        <v>40.299999999999997</v>
      </c>
    </row>
    <row r="456" spans="1:5">
      <c r="A456" s="198" t="s">
        <v>967</v>
      </c>
      <c r="B456" s="34" t="s">
        <v>964</v>
      </c>
      <c r="C456" s="3" t="s">
        <v>968</v>
      </c>
      <c r="D456" s="3" t="s">
        <v>33</v>
      </c>
      <c r="E456" s="10">
        <v>40.299999999999997</v>
      </c>
    </row>
    <row r="457" spans="1:5">
      <c r="A457" s="198" t="s">
        <v>969</v>
      </c>
      <c r="B457" s="34" t="s">
        <v>964</v>
      </c>
      <c r="C457" s="1" t="s">
        <v>970</v>
      </c>
      <c r="D457" s="3" t="s">
        <v>33</v>
      </c>
      <c r="E457" s="2">
        <v>44.85</v>
      </c>
    </row>
    <row r="458" spans="1:5">
      <c r="A458" s="198" t="s">
        <v>972</v>
      </c>
      <c r="B458" s="34" t="s">
        <v>971</v>
      </c>
      <c r="C458" s="1" t="s">
        <v>973</v>
      </c>
      <c r="D458" s="3" t="s">
        <v>974</v>
      </c>
      <c r="E458" s="2">
        <v>51.691500000000005</v>
      </c>
    </row>
    <row r="459" spans="1:5">
      <c r="A459" s="198" t="s">
        <v>975</v>
      </c>
      <c r="B459" s="34" t="s">
        <v>971</v>
      </c>
      <c r="C459" s="1" t="s">
        <v>973</v>
      </c>
      <c r="D459" s="1" t="s">
        <v>166</v>
      </c>
      <c r="E459" s="2">
        <v>45.5625</v>
      </c>
    </row>
    <row r="460" spans="1:5">
      <c r="A460" s="198" t="s">
        <v>976</v>
      </c>
      <c r="B460" s="34" t="s">
        <v>971</v>
      </c>
      <c r="C460" s="1" t="s">
        <v>973</v>
      </c>
      <c r="D460" s="1" t="s">
        <v>29</v>
      </c>
      <c r="E460" s="2">
        <v>65.974500000000006</v>
      </c>
    </row>
    <row r="461" spans="1:5">
      <c r="A461" s="198" t="s">
        <v>977</v>
      </c>
      <c r="B461" s="34" t="s">
        <v>971</v>
      </c>
      <c r="C461" s="5" t="s">
        <v>978</v>
      </c>
      <c r="D461" s="5" t="s">
        <v>29</v>
      </c>
      <c r="E461" s="2">
        <v>49.653000000000006</v>
      </c>
    </row>
    <row r="462" spans="1:5">
      <c r="A462" s="198" t="s">
        <v>979</v>
      </c>
      <c r="B462" s="34" t="s">
        <v>971</v>
      </c>
      <c r="C462" s="8" t="s">
        <v>980</v>
      </c>
      <c r="D462" s="8" t="s">
        <v>98</v>
      </c>
      <c r="E462" s="2">
        <v>51.691500000000005</v>
      </c>
    </row>
    <row r="463" spans="1:5">
      <c r="A463" s="198" t="s">
        <v>981</v>
      </c>
      <c r="B463" s="34" t="s">
        <v>971</v>
      </c>
      <c r="C463" s="5" t="s">
        <v>982</v>
      </c>
      <c r="D463" s="5" t="s">
        <v>98</v>
      </c>
      <c r="E463" s="2">
        <v>51.691500000000005</v>
      </c>
    </row>
    <row r="464" spans="1:5">
      <c r="A464" s="198" t="s">
        <v>984</v>
      </c>
      <c r="B464" s="34" t="s">
        <v>983</v>
      </c>
      <c r="C464" s="1" t="s">
        <v>985</v>
      </c>
      <c r="D464" s="1" t="s">
        <v>29</v>
      </c>
      <c r="E464" s="2">
        <v>47.84</v>
      </c>
    </row>
    <row r="465" spans="1:5">
      <c r="A465" s="198" t="s">
        <v>986</v>
      </c>
      <c r="B465" s="34" t="s">
        <v>983</v>
      </c>
      <c r="C465" s="1" t="s">
        <v>987</v>
      </c>
      <c r="D465" s="1" t="s">
        <v>29</v>
      </c>
      <c r="E465" s="2">
        <v>28.6</v>
      </c>
    </row>
    <row r="466" spans="1:5">
      <c r="A466" s="198" t="s">
        <v>989</v>
      </c>
      <c r="B466" s="34" t="s">
        <v>988</v>
      </c>
      <c r="C466" s="1" t="s">
        <v>990</v>
      </c>
      <c r="D466" s="1" t="s">
        <v>991</v>
      </c>
      <c r="E466" s="2">
        <v>58.5</v>
      </c>
    </row>
    <row r="467" spans="1:5">
      <c r="A467" s="198" t="s">
        <v>993</v>
      </c>
      <c r="B467" s="34" t="s">
        <v>992</v>
      </c>
      <c r="C467" s="4" t="s">
        <v>994</v>
      </c>
      <c r="D467" s="5" t="s">
        <v>29</v>
      </c>
      <c r="E467" s="9">
        <v>47.25</v>
      </c>
    </row>
    <row r="468" spans="1:5">
      <c r="A468" s="198" t="s">
        <v>996</v>
      </c>
      <c r="B468" s="34" t="s">
        <v>995</v>
      </c>
      <c r="C468" s="1" t="s">
        <v>1275</v>
      </c>
      <c r="D468" s="1" t="s">
        <v>29</v>
      </c>
      <c r="E468" s="2">
        <v>48.6</v>
      </c>
    </row>
    <row r="469" spans="1:5">
      <c r="A469" s="198" t="s">
        <v>997</v>
      </c>
      <c r="B469" s="34" t="s">
        <v>995</v>
      </c>
      <c r="C469" s="5" t="s">
        <v>998</v>
      </c>
      <c r="D469" s="5" t="s">
        <v>29</v>
      </c>
      <c r="E469" s="2">
        <v>39.15</v>
      </c>
    </row>
    <row r="470" spans="1:5">
      <c r="A470" s="198" t="s">
        <v>1000</v>
      </c>
      <c r="B470" s="34" t="s">
        <v>999</v>
      </c>
      <c r="C470" s="3" t="s">
        <v>1001</v>
      </c>
      <c r="D470" s="3" t="s">
        <v>1002</v>
      </c>
      <c r="E470" s="2">
        <v>47.182499999999997</v>
      </c>
    </row>
    <row r="471" spans="1:5">
      <c r="A471" s="198" t="s">
        <v>1003</v>
      </c>
      <c r="B471" s="34" t="s">
        <v>999</v>
      </c>
      <c r="C471" s="3" t="s">
        <v>1001</v>
      </c>
      <c r="D471" s="3" t="s">
        <v>1004</v>
      </c>
      <c r="E471" s="2">
        <v>60.871500000000012</v>
      </c>
    </row>
    <row r="472" spans="1:5">
      <c r="A472" s="198" t="s">
        <v>1005</v>
      </c>
      <c r="B472" s="34" t="s">
        <v>999</v>
      </c>
      <c r="C472" s="3" t="s">
        <v>1001</v>
      </c>
      <c r="D472" s="3" t="s">
        <v>1006</v>
      </c>
      <c r="E472" s="2">
        <v>33.507000000000005</v>
      </c>
    </row>
    <row r="473" spans="1:5">
      <c r="A473" s="198" t="s">
        <v>1007</v>
      </c>
      <c r="B473" s="34" t="s">
        <v>999</v>
      </c>
      <c r="C473" s="3" t="s">
        <v>1001</v>
      </c>
      <c r="D473" s="1" t="s">
        <v>1008</v>
      </c>
      <c r="E473" s="2">
        <v>54.027000000000008</v>
      </c>
    </row>
    <row r="474" spans="1:5">
      <c r="A474" s="198" t="s">
        <v>1009</v>
      </c>
      <c r="B474" s="34" t="s">
        <v>999</v>
      </c>
      <c r="C474" s="3" t="s">
        <v>1001</v>
      </c>
      <c r="D474" s="1" t="s">
        <v>1010</v>
      </c>
      <c r="E474" s="2">
        <v>40.351500000000001</v>
      </c>
    </row>
    <row r="475" spans="1:5">
      <c r="A475" s="198" t="s">
        <v>1011</v>
      </c>
      <c r="B475" s="34" t="s">
        <v>999</v>
      </c>
      <c r="C475" s="3" t="s">
        <v>1001</v>
      </c>
      <c r="D475" s="3" t="s">
        <v>1012</v>
      </c>
      <c r="E475" s="2">
        <v>23.935500000000001</v>
      </c>
    </row>
    <row r="476" spans="1:5">
      <c r="A476" s="198" t="s">
        <v>1013</v>
      </c>
      <c r="B476" s="34" t="s">
        <v>999</v>
      </c>
      <c r="C476" s="3" t="s">
        <v>1001</v>
      </c>
      <c r="D476" s="3" t="s">
        <v>1014</v>
      </c>
      <c r="E476" s="2">
        <v>27.351000000000003</v>
      </c>
    </row>
    <row r="477" spans="1:5">
      <c r="A477" s="198" t="s">
        <v>1015</v>
      </c>
      <c r="B477" s="34" t="s">
        <v>999</v>
      </c>
      <c r="C477" s="3" t="s">
        <v>1001</v>
      </c>
      <c r="D477" s="3" t="s">
        <v>1016</v>
      </c>
      <c r="E477" s="2">
        <v>20.52</v>
      </c>
    </row>
    <row r="478" spans="1:5">
      <c r="A478" s="198" t="s">
        <v>1017</v>
      </c>
      <c r="B478" s="34" t="s">
        <v>999</v>
      </c>
      <c r="C478" s="3" t="s">
        <v>1018</v>
      </c>
      <c r="D478" s="3" t="s">
        <v>1019</v>
      </c>
      <c r="E478" s="2">
        <v>44.765999999999998</v>
      </c>
    </row>
    <row r="479" spans="1:5">
      <c r="A479" s="198" t="s">
        <v>1020</v>
      </c>
      <c r="B479" s="34" t="s">
        <v>999</v>
      </c>
      <c r="C479" s="3" t="s">
        <v>1018</v>
      </c>
      <c r="D479" s="3" t="s">
        <v>1021</v>
      </c>
      <c r="E479" s="2">
        <v>75.762</v>
      </c>
    </row>
    <row r="480" spans="1:5">
      <c r="A480" s="198" t="s">
        <v>1022</v>
      </c>
      <c r="B480" s="34" t="s">
        <v>999</v>
      </c>
      <c r="C480" s="3" t="s">
        <v>1018</v>
      </c>
      <c r="D480" s="1" t="s">
        <v>1023</v>
      </c>
      <c r="E480" s="2">
        <v>70.254000000000005</v>
      </c>
    </row>
    <row r="481" spans="1:5">
      <c r="A481" s="198" t="s">
        <v>1024</v>
      </c>
      <c r="B481" s="34" t="s">
        <v>999</v>
      </c>
      <c r="C481" s="3" t="s">
        <v>1018</v>
      </c>
      <c r="D481" s="1" t="s">
        <v>1025</v>
      </c>
      <c r="E481" s="2">
        <v>55.107000000000006</v>
      </c>
    </row>
    <row r="482" spans="1:5">
      <c r="A482" s="198" t="s">
        <v>1026</v>
      </c>
      <c r="B482" s="34" t="s">
        <v>999</v>
      </c>
      <c r="C482" s="1" t="s">
        <v>1027</v>
      </c>
      <c r="D482" s="1" t="s">
        <v>36</v>
      </c>
      <c r="E482" s="2">
        <v>53.73</v>
      </c>
    </row>
    <row r="483" spans="1:5">
      <c r="A483" s="198" t="s">
        <v>1028</v>
      </c>
      <c r="B483" s="34" t="s">
        <v>999</v>
      </c>
      <c r="C483" s="1" t="s">
        <v>1029</v>
      </c>
      <c r="D483" s="1" t="s">
        <v>1030</v>
      </c>
      <c r="E483" s="2">
        <v>43.078500000000005</v>
      </c>
    </row>
    <row r="484" spans="1:5">
      <c r="A484" s="198" t="s">
        <v>1031</v>
      </c>
      <c r="B484" s="34" t="s">
        <v>999</v>
      </c>
      <c r="C484" s="1" t="s">
        <v>1029</v>
      </c>
      <c r="D484" s="1" t="s">
        <v>1032</v>
      </c>
      <c r="E484" s="2">
        <v>70.254000000000005</v>
      </c>
    </row>
    <row r="485" spans="1:5">
      <c r="A485" s="198" t="s">
        <v>1033</v>
      </c>
      <c r="B485" s="34" t="s">
        <v>999</v>
      </c>
      <c r="C485" s="1" t="s">
        <v>1029</v>
      </c>
      <c r="D485" s="1" t="s">
        <v>618</v>
      </c>
      <c r="E485" s="2">
        <v>57.172499999999999</v>
      </c>
    </row>
    <row r="486" spans="1:5">
      <c r="A486" s="198" t="s">
        <v>1034</v>
      </c>
      <c r="B486" s="34" t="s">
        <v>999</v>
      </c>
      <c r="C486" s="1" t="s">
        <v>1029</v>
      </c>
      <c r="D486" s="1" t="s">
        <v>1035</v>
      </c>
      <c r="E486" s="2">
        <v>96.768000000000015</v>
      </c>
    </row>
    <row r="487" spans="1:5">
      <c r="A487" s="198" t="s">
        <v>1036</v>
      </c>
      <c r="B487" s="34" t="s">
        <v>999</v>
      </c>
      <c r="C487" s="1" t="s">
        <v>1029</v>
      </c>
      <c r="D487" s="1" t="s">
        <v>735</v>
      </c>
      <c r="E487" s="2">
        <v>83.335499999999996</v>
      </c>
    </row>
    <row r="488" spans="1:5">
      <c r="A488" s="198" t="s">
        <v>1037</v>
      </c>
      <c r="B488" s="34" t="s">
        <v>999</v>
      </c>
      <c r="C488" s="1" t="s">
        <v>1029</v>
      </c>
      <c r="D488" s="1" t="s">
        <v>172</v>
      </c>
      <c r="E488" s="2">
        <v>64.287000000000006</v>
      </c>
    </row>
    <row r="489" spans="1:5">
      <c r="A489" s="198" t="s">
        <v>1038</v>
      </c>
      <c r="B489" s="34" t="s">
        <v>999</v>
      </c>
      <c r="C489" s="1" t="s">
        <v>1029</v>
      </c>
      <c r="D489" s="1" t="s">
        <v>1039</v>
      </c>
      <c r="E489" s="2">
        <v>41.715000000000003</v>
      </c>
    </row>
    <row r="490" spans="1:5">
      <c r="A490" s="198" t="s">
        <v>1040</v>
      </c>
      <c r="B490" s="34" t="s">
        <v>999</v>
      </c>
      <c r="C490" s="1" t="s">
        <v>1029</v>
      </c>
      <c r="D490" s="1" t="s">
        <v>1041</v>
      </c>
      <c r="E490" s="2">
        <v>27.351000000000003</v>
      </c>
    </row>
    <row r="491" spans="1:5">
      <c r="A491" s="198" t="s">
        <v>1042</v>
      </c>
      <c r="B491" s="34" t="s">
        <v>999</v>
      </c>
      <c r="C491" s="1" t="s">
        <v>1029</v>
      </c>
      <c r="D491" s="1" t="s">
        <v>1008</v>
      </c>
      <c r="E491" s="2">
        <v>59.494500000000002</v>
      </c>
    </row>
    <row r="492" spans="1:5">
      <c r="A492" s="198" t="s">
        <v>1043</v>
      </c>
      <c r="B492" s="34" t="s">
        <v>999</v>
      </c>
      <c r="C492" s="1" t="s">
        <v>1029</v>
      </c>
      <c r="D492" s="1" t="s">
        <v>1010</v>
      </c>
      <c r="E492" s="2">
        <v>47.871000000000002</v>
      </c>
    </row>
    <row r="493" spans="1:5">
      <c r="A493" s="198" t="s">
        <v>1044</v>
      </c>
      <c r="B493" s="34" t="s">
        <v>999</v>
      </c>
      <c r="C493" s="1" t="s">
        <v>1029</v>
      </c>
      <c r="D493" s="1" t="s">
        <v>1012</v>
      </c>
      <c r="E493" s="2">
        <v>28.579500000000003</v>
      </c>
    </row>
    <row r="494" spans="1:5">
      <c r="A494" s="198" t="s">
        <v>1045</v>
      </c>
      <c r="B494" s="34" t="s">
        <v>999</v>
      </c>
      <c r="C494" s="1" t="s">
        <v>1029</v>
      </c>
      <c r="D494" s="1" t="s">
        <v>1046</v>
      </c>
      <c r="E494" s="2">
        <v>44.4285</v>
      </c>
    </row>
    <row r="495" spans="1:5">
      <c r="A495" s="198" t="s">
        <v>1047</v>
      </c>
      <c r="B495" s="34" t="s">
        <v>999</v>
      </c>
      <c r="C495" s="1" t="s">
        <v>1029</v>
      </c>
      <c r="D495" s="1" t="s">
        <v>1048</v>
      </c>
      <c r="E495" s="2">
        <v>25.137000000000004</v>
      </c>
    </row>
    <row r="496" spans="1:5">
      <c r="A496" s="198" t="s">
        <v>1049</v>
      </c>
      <c r="B496" s="34" t="s">
        <v>999</v>
      </c>
      <c r="C496" s="1" t="s">
        <v>1029</v>
      </c>
      <c r="D496" s="1" t="s">
        <v>1016</v>
      </c>
      <c r="E496" s="2">
        <v>23.0715</v>
      </c>
    </row>
    <row r="497" spans="1:5">
      <c r="A497" s="198" t="s">
        <v>1050</v>
      </c>
      <c r="B497" s="34" t="s">
        <v>999</v>
      </c>
      <c r="C497" s="5" t="s">
        <v>1051</v>
      </c>
      <c r="D497" s="5" t="s">
        <v>1052</v>
      </c>
      <c r="E497" s="2">
        <v>60.615000000000002</v>
      </c>
    </row>
    <row r="498" spans="1:5">
      <c r="A498" s="198" t="s">
        <v>1053</v>
      </c>
      <c r="B498" s="34" t="s">
        <v>999</v>
      </c>
      <c r="C498" s="5" t="s">
        <v>1051</v>
      </c>
      <c r="D498" s="5" t="s">
        <v>1054</v>
      </c>
      <c r="E498" s="2">
        <v>46.143000000000001</v>
      </c>
    </row>
    <row r="499" spans="1:5">
      <c r="A499" s="198" t="s">
        <v>1055</v>
      </c>
      <c r="B499" s="34" t="s">
        <v>999</v>
      </c>
      <c r="C499" s="5" t="s">
        <v>1056</v>
      </c>
      <c r="D499" s="5" t="s">
        <v>311</v>
      </c>
      <c r="E499" s="2">
        <v>34.438500000000005</v>
      </c>
    </row>
    <row r="500" spans="1:5">
      <c r="A500" s="198" t="s">
        <v>1058</v>
      </c>
      <c r="B500" s="34" t="s">
        <v>1057</v>
      </c>
      <c r="C500" s="1" t="s">
        <v>1059</v>
      </c>
      <c r="D500" s="1" t="s">
        <v>33</v>
      </c>
      <c r="E500" s="2">
        <v>103.51800000000001</v>
      </c>
    </row>
    <row r="501" spans="1:5">
      <c r="A501" s="198" t="s">
        <v>1060</v>
      </c>
      <c r="B501" s="34" t="s">
        <v>1057</v>
      </c>
      <c r="C501" s="5" t="s">
        <v>1061</v>
      </c>
      <c r="D501" s="5" t="s">
        <v>44</v>
      </c>
      <c r="E501" s="2">
        <v>57.213000000000008</v>
      </c>
    </row>
    <row r="502" spans="1:5">
      <c r="A502" s="198" t="s">
        <v>1063</v>
      </c>
      <c r="B502" s="34" t="s">
        <v>1062</v>
      </c>
      <c r="C502" s="7" t="s">
        <v>1064</v>
      </c>
      <c r="D502" s="3" t="s">
        <v>490</v>
      </c>
      <c r="E502" s="2">
        <v>54.674999999999997</v>
      </c>
    </row>
    <row r="503" spans="1:5">
      <c r="A503" s="198" t="s">
        <v>1065</v>
      </c>
      <c r="B503" s="34" t="s">
        <v>1062</v>
      </c>
      <c r="C503" s="3" t="s">
        <v>1066</v>
      </c>
      <c r="D503" s="3" t="s">
        <v>172</v>
      </c>
      <c r="E503" s="2">
        <v>47.263500000000001</v>
      </c>
    </row>
    <row r="504" spans="1:5">
      <c r="A504" s="198" t="s">
        <v>1067</v>
      </c>
      <c r="B504" s="34" t="s">
        <v>1062</v>
      </c>
      <c r="C504" s="3" t="s">
        <v>1066</v>
      </c>
      <c r="D504" s="3" t="s">
        <v>490</v>
      </c>
      <c r="E504" s="2">
        <v>60.736500000000007</v>
      </c>
    </row>
    <row r="505" spans="1:5">
      <c r="A505" s="198" t="s">
        <v>1068</v>
      </c>
      <c r="B505" s="34" t="s">
        <v>1062</v>
      </c>
      <c r="C505" s="7" t="s">
        <v>1069</v>
      </c>
      <c r="D505" s="7" t="s">
        <v>166</v>
      </c>
      <c r="E505" s="2">
        <v>40.743000000000002</v>
      </c>
    </row>
    <row r="506" spans="1:5">
      <c r="A506" s="198" t="s">
        <v>1070</v>
      </c>
      <c r="B506" s="34" t="s">
        <v>1062</v>
      </c>
      <c r="C506" s="7" t="s">
        <v>1069</v>
      </c>
      <c r="D506" s="7" t="s">
        <v>163</v>
      </c>
      <c r="E506" s="2">
        <v>48.438000000000009</v>
      </c>
    </row>
    <row r="507" spans="1:5">
      <c r="A507" s="198" t="s">
        <v>1071</v>
      </c>
      <c r="B507" s="34" t="s">
        <v>1062</v>
      </c>
      <c r="C507" s="1" t="s">
        <v>1072</v>
      </c>
      <c r="D507" s="1" t="s">
        <v>490</v>
      </c>
      <c r="E507" s="2">
        <v>60.736500000000007</v>
      </c>
    </row>
    <row r="508" spans="1:5">
      <c r="A508" s="198" t="s">
        <v>1073</v>
      </c>
      <c r="B508" s="34" t="s">
        <v>1062</v>
      </c>
      <c r="C508" s="5" t="s">
        <v>1074</v>
      </c>
      <c r="D508" s="4" t="s">
        <v>29</v>
      </c>
      <c r="E508" s="2">
        <v>50.625</v>
      </c>
    </row>
    <row r="509" spans="1:5">
      <c r="A509" s="198" t="s">
        <v>1075</v>
      </c>
      <c r="B509" s="34" t="s">
        <v>1062</v>
      </c>
      <c r="C509" s="4" t="s">
        <v>1076</v>
      </c>
      <c r="D509" s="4" t="s">
        <v>29</v>
      </c>
      <c r="E509" s="2">
        <v>50.989500000000007</v>
      </c>
    </row>
    <row r="510" spans="1:5">
      <c r="A510" s="198" t="s">
        <v>1077</v>
      </c>
      <c r="B510" s="34" t="s">
        <v>1062</v>
      </c>
      <c r="C510" s="5" t="s">
        <v>1078</v>
      </c>
      <c r="D510" s="4" t="s">
        <v>166</v>
      </c>
      <c r="E510" s="2">
        <v>35.748000000000005</v>
      </c>
    </row>
    <row r="511" spans="1:5">
      <c r="A511" s="198" t="s">
        <v>1079</v>
      </c>
      <c r="B511" s="34" t="s">
        <v>1062</v>
      </c>
      <c r="C511" s="5" t="s">
        <v>1078</v>
      </c>
      <c r="D511" s="5" t="s">
        <v>29</v>
      </c>
      <c r="E511" s="2">
        <v>44.590500000000006</v>
      </c>
    </row>
    <row r="512" spans="1:5">
      <c r="A512" s="198" t="s">
        <v>1080</v>
      </c>
      <c r="B512" s="34" t="s">
        <v>1062</v>
      </c>
      <c r="C512" s="5" t="s">
        <v>1081</v>
      </c>
      <c r="D512" s="5" t="s">
        <v>29</v>
      </c>
      <c r="E512" s="2">
        <v>51.583500000000008</v>
      </c>
    </row>
    <row r="513" spans="1:5">
      <c r="A513" s="198" t="s">
        <v>1082</v>
      </c>
      <c r="B513" s="34" t="s">
        <v>1062</v>
      </c>
      <c r="C513" s="5" t="s">
        <v>1083</v>
      </c>
      <c r="D513" s="5" t="s">
        <v>29</v>
      </c>
      <c r="E513" s="2">
        <v>51.583500000000008</v>
      </c>
    </row>
    <row r="514" spans="1:5">
      <c r="A514" s="198" t="s">
        <v>1084</v>
      </c>
      <c r="B514" s="34" t="s">
        <v>1062</v>
      </c>
      <c r="C514" s="5" t="s">
        <v>1085</v>
      </c>
      <c r="D514" s="5" t="s">
        <v>29</v>
      </c>
      <c r="E514" s="2">
        <v>47.277000000000008</v>
      </c>
    </row>
    <row r="515" spans="1:5">
      <c r="A515" s="198" t="s">
        <v>1087</v>
      </c>
      <c r="B515" s="34" t="s">
        <v>1086</v>
      </c>
      <c r="C515" s="3" t="s">
        <v>1088</v>
      </c>
      <c r="D515" s="3" t="s">
        <v>33</v>
      </c>
      <c r="E515" s="2">
        <v>62.491</v>
      </c>
    </row>
    <row r="516" spans="1:5">
      <c r="A516" s="198" t="s">
        <v>1089</v>
      </c>
      <c r="B516" s="34" t="s">
        <v>1086</v>
      </c>
      <c r="C516" s="3" t="s">
        <v>1090</v>
      </c>
      <c r="D516" s="3" t="s">
        <v>172</v>
      </c>
      <c r="E516" s="2">
        <v>45.929000000000002</v>
      </c>
    </row>
    <row r="517" spans="1:5">
      <c r="A517" s="198" t="s">
        <v>1091</v>
      </c>
      <c r="B517" s="34" t="s">
        <v>1086</v>
      </c>
      <c r="C517" s="3" t="s">
        <v>1092</v>
      </c>
      <c r="D517" s="3" t="s">
        <v>172</v>
      </c>
      <c r="E517" s="2">
        <v>45.305</v>
      </c>
    </row>
    <row r="518" spans="1:5">
      <c r="A518" s="198" t="s">
        <v>1093</v>
      </c>
      <c r="B518" s="34" t="s">
        <v>1086</v>
      </c>
      <c r="C518" s="3" t="s">
        <v>1092</v>
      </c>
      <c r="D518" s="3" t="s">
        <v>490</v>
      </c>
      <c r="E518" s="2">
        <v>60.228999999999999</v>
      </c>
    </row>
    <row r="519" spans="1:5">
      <c r="A519" s="198" t="s">
        <v>1094</v>
      </c>
      <c r="B519" s="34" t="s">
        <v>1086</v>
      </c>
      <c r="C519" s="3" t="s">
        <v>1095</v>
      </c>
      <c r="D519" s="3" t="s">
        <v>166</v>
      </c>
      <c r="E519" s="2">
        <v>41.041000000000004</v>
      </c>
    </row>
    <row r="520" spans="1:5">
      <c r="A520" s="198" t="s">
        <v>1096</v>
      </c>
      <c r="B520" s="34" t="s">
        <v>1086</v>
      </c>
      <c r="C520" s="3" t="s">
        <v>1095</v>
      </c>
      <c r="D520" s="3" t="s">
        <v>163</v>
      </c>
      <c r="E520" s="2">
        <v>49.166000000000004</v>
      </c>
    </row>
    <row r="521" spans="1:5">
      <c r="A521" s="198" t="s">
        <v>1097</v>
      </c>
      <c r="B521" s="34" t="s">
        <v>1086</v>
      </c>
      <c r="C521" s="1" t="s">
        <v>1098</v>
      </c>
      <c r="D521" s="1" t="s">
        <v>33</v>
      </c>
      <c r="E521" s="2">
        <v>64.298000000000002</v>
      </c>
    </row>
    <row r="522" spans="1:5">
      <c r="A522" s="198" t="s">
        <v>1099</v>
      </c>
      <c r="B522" s="34" t="s">
        <v>1086</v>
      </c>
      <c r="C522" s="1" t="s">
        <v>1100</v>
      </c>
      <c r="D522" s="1" t="s">
        <v>29</v>
      </c>
      <c r="E522" s="2">
        <v>62.101000000000006</v>
      </c>
    </row>
    <row r="523" spans="1:5">
      <c r="A523" s="198" t="s">
        <v>1101</v>
      </c>
      <c r="B523" s="34" t="s">
        <v>1086</v>
      </c>
      <c r="C523" s="1" t="s">
        <v>1102</v>
      </c>
      <c r="D523" s="1" t="s">
        <v>29</v>
      </c>
      <c r="E523" s="2">
        <v>62.439000000000007</v>
      </c>
    </row>
    <row r="524" spans="1:5">
      <c r="A524" s="198" t="s">
        <v>1104</v>
      </c>
      <c r="B524" s="34" t="s">
        <v>1103</v>
      </c>
      <c r="C524" s="1" t="s">
        <v>1105</v>
      </c>
      <c r="D524" s="1" t="s">
        <v>29</v>
      </c>
      <c r="E524" s="2">
        <v>59.561999999999998</v>
      </c>
    </row>
    <row r="525" spans="1:5">
      <c r="A525" s="198" t="s">
        <v>1106</v>
      </c>
      <c r="B525" s="34" t="s">
        <v>1103</v>
      </c>
      <c r="C525" s="1" t="s">
        <v>1107</v>
      </c>
      <c r="D525" s="1" t="s">
        <v>29</v>
      </c>
      <c r="E525" s="2">
        <v>52.528500000000001</v>
      </c>
    </row>
    <row r="526" spans="1:5">
      <c r="A526" s="198" t="s">
        <v>1108</v>
      </c>
      <c r="B526" s="34" t="s">
        <v>1103</v>
      </c>
      <c r="C526" s="1" t="s">
        <v>1109</v>
      </c>
      <c r="D526" s="1" t="s">
        <v>29</v>
      </c>
      <c r="E526" s="2">
        <v>46.777500000000003</v>
      </c>
    </row>
    <row r="527" spans="1:5">
      <c r="A527" s="198" t="s">
        <v>1110</v>
      </c>
      <c r="B527" s="34" t="s">
        <v>1103</v>
      </c>
      <c r="C527" s="5" t="s">
        <v>1111</v>
      </c>
      <c r="D527" s="5" t="s">
        <v>29</v>
      </c>
      <c r="E527" s="2">
        <v>42.524999999999999</v>
      </c>
    </row>
    <row r="528" spans="1:5">
      <c r="A528" s="198" t="s">
        <v>1112</v>
      </c>
      <c r="B528" s="34" t="s">
        <v>1103</v>
      </c>
      <c r="C528" s="5" t="s">
        <v>1113</v>
      </c>
      <c r="D528" s="5" t="s">
        <v>29</v>
      </c>
      <c r="E528" s="2">
        <v>46.075500000000005</v>
      </c>
    </row>
    <row r="529" spans="1:5">
      <c r="A529" s="198" t="s">
        <v>1115</v>
      </c>
      <c r="B529" s="34" t="s">
        <v>1114</v>
      </c>
      <c r="C529" s="3" t="s">
        <v>1116</v>
      </c>
      <c r="D529" s="1" t="s">
        <v>44</v>
      </c>
      <c r="E529" s="2">
        <v>52.609500000000004</v>
      </c>
    </row>
    <row r="530" spans="1:5">
      <c r="A530" s="198" t="s">
        <v>1117</v>
      </c>
      <c r="B530" s="34" t="s">
        <v>1114</v>
      </c>
      <c r="C530" s="3" t="s">
        <v>1118</v>
      </c>
      <c r="D530" s="1" t="s">
        <v>44</v>
      </c>
      <c r="E530" s="2">
        <v>46.966500000000003</v>
      </c>
    </row>
    <row r="531" spans="1:5">
      <c r="A531" s="198" t="s">
        <v>1119</v>
      </c>
      <c r="B531" s="34" t="s">
        <v>1114</v>
      </c>
      <c r="C531" s="3" t="s">
        <v>1120</v>
      </c>
      <c r="D531" s="3" t="s">
        <v>172</v>
      </c>
      <c r="E531" s="2">
        <v>57.361500000000007</v>
      </c>
    </row>
    <row r="532" spans="1:5">
      <c r="A532" s="198" t="s">
        <v>1121</v>
      </c>
      <c r="B532" s="34" t="s">
        <v>1114</v>
      </c>
      <c r="C532" s="3" t="s">
        <v>1120</v>
      </c>
      <c r="D532" s="3" t="s">
        <v>101</v>
      </c>
      <c r="E532" s="2">
        <v>74.587500000000006</v>
      </c>
    </row>
    <row r="533" spans="1:5">
      <c r="A533" s="198" t="s">
        <v>1122</v>
      </c>
      <c r="B533" s="34" t="s">
        <v>1114</v>
      </c>
      <c r="C533" s="3" t="s">
        <v>1123</v>
      </c>
      <c r="D533" s="3" t="s">
        <v>163</v>
      </c>
      <c r="E533" s="2">
        <v>56.457000000000001</v>
      </c>
    </row>
    <row r="534" spans="1:5">
      <c r="A534" s="198" t="s">
        <v>1124</v>
      </c>
      <c r="B534" s="34" t="s">
        <v>1114</v>
      </c>
      <c r="C534" s="3" t="s">
        <v>1125</v>
      </c>
      <c r="D534" s="3" t="s">
        <v>490</v>
      </c>
      <c r="E534" s="2">
        <v>65.286000000000001</v>
      </c>
    </row>
    <row r="535" spans="1:5">
      <c r="A535" s="198" t="s">
        <v>1126</v>
      </c>
      <c r="B535" s="34" t="s">
        <v>1114</v>
      </c>
      <c r="C535" s="3" t="s">
        <v>1127</v>
      </c>
      <c r="D535" s="3" t="s">
        <v>172</v>
      </c>
      <c r="E535" s="2">
        <v>57.361500000000007</v>
      </c>
    </row>
    <row r="536" spans="1:5">
      <c r="A536" s="198" t="s">
        <v>1128</v>
      </c>
      <c r="B536" s="34" t="s">
        <v>1114</v>
      </c>
      <c r="C536" s="3" t="s">
        <v>1127</v>
      </c>
      <c r="D536" s="3" t="s">
        <v>101</v>
      </c>
      <c r="E536" s="2">
        <v>74.587500000000006</v>
      </c>
    </row>
    <row r="537" spans="1:5">
      <c r="A537" s="198" t="s">
        <v>1129</v>
      </c>
      <c r="B537" s="34" t="s">
        <v>1114</v>
      </c>
      <c r="C537" s="3" t="s">
        <v>1130</v>
      </c>
      <c r="D537" s="3" t="s">
        <v>85</v>
      </c>
      <c r="E537" s="2">
        <v>66.150000000000006</v>
      </c>
    </row>
    <row r="538" spans="1:5">
      <c r="A538" s="198" t="s">
        <v>1131</v>
      </c>
      <c r="B538" s="34" t="s">
        <v>1114</v>
      </c>
      <c r="C538" s="3" t="s">
        <v>1130</v>
      </c>
      <c r="D538" s="3" t="s">
        <v>172</v>
      </c>
      <c r="E538" s="2">
        <v>57.361500000000007</v>
      </c>
    </row>
    <row r="539" spans="1:5">
      <c r="A539" s="198" t="s">
        <v>1132</v>
      </c>
      <c r="B539" s="34" t="s">
        <v>1114</v>
      </c>
      <c r="C539" s="3" t="s">
        <v>1130</v>
      </c>
      <c r="D539" s="3" t="s">
        <v>101</v>
      </c>
      <c r="E539" s="2">
        <v>74.587500000000006</v>
      </c>
    </row>
    <row r="540" spans="1:5">
      <c r="A540" s="198" t="s">
        <v>1133</v>
      </c>
      <c r="B540" s="34" t="s">
        <v>1114</v>
      </c>
      <c r="C540" s="3" t="s">
        <v>1134</v>
      </c>
      <c r="D540" s="3" t="s">
        <v>172</v>
      </c>
      <c r="E540" s="2">
        <v>57.361500000000007</v>
      </c>
    </row>
    <row r="541" spans="1:5">
      <c r="A541" s="198" t="s">
        <v>1135</v>
      </c>
      <c r="B541" s="34" t="s">
        <v>1114</v>
      </c>
      <c r="C541" s="3" t="s">
        <v>1134</v>
      </c>
      <c r="D541" s="3" t="s">
        <v>101</v>
      </c>
      <c r="E541" s="2">
        <v>74.587500000000006</v>
      </c>
    </row>
    <row r="542" spans="1:5">
      <c r="A542" s="198" t="s">
        <v>1136</v>
      </c>
      <c r="B542" s="34" t="s">
        <v>1114</v>
      </c>
      <c r="C542" s="3" t="s">
        <v>1137</v>
      </c>
      <c r="D542" s="3" t="s">
        <v>29</v>
      </c>
      <c r="E542" s="2">
        <v>62.545500000000004</v>
      </c>
    </row>
    <row r="543" spans="1:5">
      <c r="A543" s="198" t="s">
        <v>1138</v>
      </c>
      <c r="B543" s="34" t="s">
        <v>1114</v>
      </c>
      <c r="C543" s="1" t="s">
        <v>1139</v>
      </c>
      <c r="D543" s="1" t="s">
        <v>29</v>
      </c>
      <c r="E543" s="2">
        <v>72.508500000000012</v>
      </c>
    </row>
    <row r="544" spans="1:5">
      <c r="A544" s="198" t="s">
        <v>1140</v>
      </c>
      <c r="B544" s="34" t="s">
        <v>1114</v>
      </c>
      <c r="C544" s="3" t="s">
        <v>1141</v>
      </c>
      <c r="D544" s="3" t="s">
        <v>29</v>
      </c>
      <c r="E544" s="2">
        <v>66.42</v>
      </c>
    </row>
    <row r="545" spans="1:5">
      <c r="A545" s="198" t="s">
        <v>1142</v>
      </c>
      <c r="B545" s="34" t="s">
        <v>1114</v>
      </c>
      <c r="C545" s="3" t="s">
        <v>1143</v>
      </c>
      <c r="D545" s="3" t="s">
        <v>172</v>
      </c>
      <c r="E545" s="2">
        <v>62.262</v>
      </c>
    </row>
    <row r="546" spans="1:5">
      <c r="A546" s="198" t="s">
        <v>1144</v>
      </c>
      <c r="B546" s="34" t="s">
        <v>1114</v>
      </c>
      <c r="C546" s="3" t="s">
        <v>1143</v>
      </c>
      <c r="D546" s="1" t="s">
        <v>166</v>
      </c>
      <c r="E546" s="2">
        <v>52.015500000000003</v>
      </c>
    </row>
    <row r="547" spans="1:5">
      <c r="A547" s="198" t="s">
        <v>1145</v>
      </c>
      <c r="B547" s="34" t="s">
        <v>1114</v>
      </c>
      <c r="C547" s="3" t="s">
        <v>1143</v>
      </c>
      <c r="D547" s="3" t="s">
        <v>85</v>
      </c>
      <c r="E547" s="9">
        <v>69.417000000000002</v>
      </c>
    </row>
    <row r="548" spans="1:5">
      <c r="A548" s="198" t="s">
        <v>1146</v>
      </c>
      <c r="B548" s="34" t="s">
        <v>1114</v>
      </c>
      <c r="C548" s="1" t="s">
        <v>1147</v>
      </c>
      <c r="D548" s="1" t="s">
        <v>1019</v>
      </c>
      <c r="E548" s="2">
        <v>53.46</v>
      </c>
    </row>
    <row r="549" spans="1:5">
      <c r="A549" s="198" t="s">
        <v>1148</v>
      </c>
      <c r="B549" s="34" t="s">
        <v>1114</v>
      </c>
      <c r="C549" s="1" t="s">
        <v>1147</v>
      </c>
      <c r="D549" s="1" t="s">
        <v>98</v>
      </c>
      <c r="E549" s="2">
        <v>83.524500000000003</v>
      </c>
    </row>
    <row r="550" spans="1:5">
      <c r="A550" s="198" t="s">
        <v>1149</v>
      </c>
      <c r="B550" s="34" t="s">
        <v>1114</v>
      </c>
      <c r="C550" s="1" t="s">
        <v>1150</v>
      </c>
      <c r="D550" s="1" t="s">
        <v>36</v>
      </c>
      <c r="E550" s="2">
        <v>69.835499999999996</v>
      </c>
    </row>
    <row r="551" spans="1:5">
      <c r="A551" s="198" t="s">
        <v>1151</v>
      </c>
      <c r="B551" s="34" t="s">
        <v>1114</v>
      </c>
      <c r="C551" s="1" t="s">
        <v>1150</v>
      </c>
      <c r="D551" s="1" t="s">
        <v>44</v>
      </c>
      <c r="E551" s="2">
        <v>57.334500000000006</v>
      </c>
    </row>
    <row r="552" spans="1:5">
      <c r="A552" s="198" t="s">
        <v>1152</v>
      </c>
      <c r="B552" s="34" t="s">
        <v>1114</v>
      </c>
      <c r="C552" s="1" t="s">
        <v>1150</v>
      </c>
      <c r="D552" s="1" t="s">
        <v>98</v>
      </c>
      <c r="E552" s="2">
        <v>70.996500000000012</v>
      </c>
    </row>
    <row r="553" spans="1:5">
      <c r="A553" s="198" t="s">
        <v>1153</v>
      </c>
      <c r="B553" s="34" t="s">
        <v>1114</v>
      </c>
      <c r="C553" s="5" t="s">
        <v>1154</v>
      </c>
      <c r="D553" s="4" t="s">
        <v>29</v>
      </c>
      <c r="E553" s="2">
        <v>57.415500000000009</v>
      </c>
    </row>
    <row r="554" spans="1:5">
      <c r="A554" s="198" t="s">
        <v>1155</v>
      </c>
      <c r="B554" s="34" t="s">
        <v>1114</v>
      </c>
      <c r="C554" s="4" t="s">
        <v>1156</v>
      </c>
      <c r="D554" s="4" t="s">
        <v>29</v>
      </c>
      <c r="E554" s="2">
        <v>57.415500000000009</v>
      </c>
    </row>
    <row r="555" spans="1:5">
      <c r="A555" s="198" t="s">
        <v>1157</v>
      </c>
      <c r="B555" s="34" t="s">
        <v>1114</v>
      </c>
      <c r="C555" s="4" t="s">
        <v>1156</v>
      </c>
      <c r="D555" s="4" t="s">
        <v>54</v>
      </c>
      <c r="E555" s="2">
        <v>75.45150000000001</v>
      </c>
    </row>
    <row r="556" spans="1:5">
      <c r="A556" s="198" t="s">
        <v>1158</v>
      </c>
      <c r="B556" s="34" t="s">
        <v>1114</v>
      </c>
      <c r="C556" s="4" t="s">
        <v>1159</v>
      </c>
      <c r="D556" s="4" t="s">
        <v>1019</v>
      </c>
      <c r="E556" s="2">
        <v>43.281000000000006</v>
      </c>
    </row>
    <row r="557" spans="1:5">
      <c r="A557" s="198" t="s">
        <v>1160</v>
      </c>
      <c r="B557" s="34" t="s">
        <v>1114</v>
      </c>
      <c r="C557" s="4" t="s">
        <v>1159</v>
      </c>
      <c r="D557" s="5" t="s">
        <v>29</v>
      </c>
      <c r="E557" s="2">
        <v>57.415500000000009</v>
      </c>
    </row>
    <row r="558" spans="1:5">
      <c r="A558" s="198" t="s">
        <v>1161</v>
      </c>
      <c r="B558" s="34" t="s">
        <v>1114</v>
      </c>
      <c r="C558" s="4" t="s">
        <v>1159</v>
      </c>
      <c r="D558" s="4" t="s">
        <v>54</v>
      </c>
      <c r="E558" s="2">
        <v>75.45150000000001</v>
      </c>
    </row>
    <row r="559" spans="1:5">
      <c r="A559" s="198" t="s">
        <v>1162</v>
      </c>
      <c r="B559" s="34" t="s">
        <v>1114</v>
      </c>
      <c r="C559" s="5" t="s">
        <v>1163</v>
      </c>
      <c r="D559" s="5" t="s">
        <v>29</v>
      </c>
      <c r="E559" s="2">
        <v>57.415500000000009</v>
      </c>
    </row>
    <row r="560" spans="1:5">
      <c r="A560" s="198" t="s">
        <v>1164</v>
      </c>
      <c r="B560" s="34" t="s">
        <v>1114</v>
      </c>
      <c r="C560" s="5" t="s">
        <v>1165</v>
      </c>
      <c r="D560" s="5" t="s">
        <v>29</v>
      </c>
      <c r="E560" s="2">
        <v>57.415500000000009</v>
      </c>
    </row>
    <row r="561" spans="1:5">
      <c r="A561" s="198" t="s">
        <v>1166</v>
      </c>
      <c r="B561" s="34" t="s">
        <v>1114</v>
      </c>
      <c r="C561" s="5" t="s">
        <v>1167</v>
      </c>
      <c r="D561" s="5" t="s">
        <v>1168</v>
      </c>
      <c r="E561" s="2">
        <v>49.572000000000003</v>
      </c>
    </row>
    <row r="562" spans="1:5">
      <c r="A562" s="198" t="s">
        <v>1169</v>
      </c>
      <c r="B562" s="34" t="s">
        <v>1114</v>
      </c>
      <c r="C562" s="5" t="s">
        <v>1170</v>
      </c>
      <c r="D562" s="5" t="s">
        <v>29</v>
      </c>
      <c r="E562" s="2">
        <v>52.231499999999997</v>
      </c>
    </row>
    <row r="563" spans="1:5">
      <c r="A563" s="198" t="s">
        <v>1171</v>
      </c>
      <c r="B563" s="34" t="s">
        <v>1114</v>
      </c>
      <c r="C563" s="5" t="s">
        <v>1172</v>
      </c>
      <c r="D563" s="5" t="s">
        <v>29</v>
      </c>
      <c r="E563" s="2">
        <v>52.231499999999997</v>
      </c>
    </row>
    <row r="564" spans="1:5">
      <c r="A564" s="198" t="s">
        <v>1173</v>
      </c>
      <c r="B564" s="34" t="s">
        <v>1114</v>
      </c>
      <c r="C564" s="5" t="s">
        <v>1174</v>
      </c>
      <c r="D564" s="5" t="s">
        <v>29</v>
      </c>
      <c r="E564" s="2">
        <v>57.415500000000009</v>
      </c>
    </row>
    <row r="565" spans="1:5">
      <c r="A565" s="198" t="s">
        <v>1175</v>
      </c>
      <c r="B565" s="34" t="s">
        <v>1114</v>
      </c>
      <c r="C565" s="4" t="s">
        <v>1176</v>
      </c>
      <c r="D565" s="4" t="s">
        <v>1177</v>
      </c>
      <c r="E565" s="2">
        <v>49.585499999999996</v>
      </c>
    </row>
    <row r="566" spans="1:5">
      <c r="A566" s="198" t="s">
        <v>1178</v>
      </c>
      <c r="B566" s="34" t="s">
        <v>1114</v>
      </c>
      <c r="C566" s="3" t="s">
        <v>1179</v>
      </c>
      <c r="D566" s="3" t="s">
        <v>1180</v>
      </c>
      <c r="E566" s="2">
        <v>25.528500000000001</v>
      </c>
    </row>
    <row r="567" spans="1:5">
      <c r="A567" s="198" t="s">
        <v>1181</v>
      </c>
      <c r="B567" s="34" t="s">
        <v>1114</v>
      </c>
      <c r="C567" s="3" t="s">
        <v>1179</v>
      </c>
      <c r="D567" s="3" t="s">
        <v>1182</v>
      </c>
      <c r="E567" s="2">
        <v>25.528500000000001</v>
      </c>
    </row>
    <row r="568" spans="1:5">
      <c r="A568" s="198" t="s">
        <v>1184</v>
      </c>
      <c r="B568" s="34" t="s">
        <v>1183</v>
      </c>
      <c r="C568" s="1" t="s">
        <v>1185</v>
      </c>
      <c r="D568" s="1" t="s">
        <v>29</v>
      </c>
      <c r="E568" s="2">
        <v>60.871500000000012</v>
      </c>
    </row>
    <row r="569" spans="1:5">
      <c r="A569" s="198" t="s">
        <v>1186</v>
      </c>
      <c r="B569" s="34" t="s">
        <v>1183</v>
      </c>
      <c r="C569" s="1" t="s">
        <v>1187</v>
      </c>
      <c r="D569" s="1" t="s">
        <v>29</v>
      </c>
      <c r="E569" s="2">
        <v>60.871500000000012</v>
      </c>
    </row>
    <row r="570" spans="1:5">
      <c r="A570" s="198" t="s">
        <v>1189</v>
      </c>
      <c r="B570" s="34" t="s">
        <v>1188</v>
      </c>
      <c r="C570" s="3" t="s">
        <v>1190</v>
      </c>
      <c r="D570" s="3" t="s">
        <v>172</v>
      </c>
      <c r="E570" s="2">
        <v>81.983999999999995</v>
      </c>
    </row>
    <row r="571" spans="1:5">
      <c r="A571" s="198" t="s">
        <v>1191</v>
      </c>
      <c r="B571" s="34" t="s">
        <v>1188</v>
      </c>
      <c r="C571" s="1" t="s">
        <v>1192</v>
      </c>
      <c r="D571" s="1" t="s">
        <v>172</v>
      </c>
      <c r="E571" s="2">
        <v>81.983999999999995</v>
      </c>
    </row>
    <row r="572" spans="1:5">
      <c r="A572" s="198" t="s">
        <v>1193</v>
      </c>
      <c r="B572" s="34" t="s">
        <v>1188</v>
      </c>
      <c r="C572" s="3" t="s">
        <v>1194</v>
      </c>
      <c r="D572" s="1" t="s">
        <v>885</v>
      </c>
      <c r="E572" s="2">
        <v>85.54</v>
      </c>
    </row>
    <row r="573" spans="1:5">
      <c r="A573" s="198" t="s">
        <v>1195</v>
      </c>
      <c r="B573" s="34" t="s">
        <v>1188</v>
      </c>
      <c r="C573" s="3" t="s">
        <v>1196</v>
      </c>
      <c r="D573" s="1" t="s">
        <v>252</v>
      </c>
      <c r="E573" s="2">
        <v>202.45400000000001</v>
      </c>
    </row>
    <row r="574" spans="1:5">
      <c r="A574" s="198" t="s">
        <v>1197</v>
      </c>
      <c r="B574" s="34" t="s">
        <v>1188</v>
      </c>
      <c r="C574" s="3" t="s">
        <v>1198</v>
      </c>
      <c r="D574" s="1" t="s">
        <v>1199</v>
      </c>
      <c r="E574" s="2">
        <v>218.84799999999998</v>
      </c>
    </row>
    <row r="575" spans="1:5">
      <c r="A575" s="198" t="s">
        <v>1200</v>
      </c>
      <c r="B575" s="34" t="s">
        <v>1188</v>
      </c>
      <c r="C575" s="3" t="s">
        <v>1201</v>
      </c>
      <c r="D575" s="1" t="s">
        <v>1199</v>
      </c>
      <c r="E575" s="2">
        <v>218.84799999999998</v>
      </c>
    </row>
    <row r="576" spans="1:5">
      <c r="A576" s="198" t="s">
        <v>1202</v>
      </c>
      <c r="B576" s="34" t="s">
        <v>1188</v>
      </c>
      <c r="C576" s="3" t="s">
        <v>1203</v>
      </c>
      <c r="D576" s="1" t="s">
        <v>1199</v>
      </c>
      <c r="E576" s="2">
        <v>218.84799999999998</v>
      </c>
    </row>
    <row r="577" spans="1:5">
      <c r="A577" s="198" t="s">
        <v>1204</v>
      </c>
      <c r="B577" s="34" t="s">
        <v>1188</v>
      </c>
      <c r="C577" s="3" t="s">
        <v>1205</v>
      </c>
      <c r="D577" s="1" t="s">
        <v>270</v>
      </c>
      <c r="E577" s="2">
        <v>168.952</v>
      </c>
    </row>
    <row r="578" spans="1:5">
      <c r="A578" s="198" t="s">
        <v>1207</v>
      </c>
      <c r="B578" s="34" t="s">
        <v>1206</v>
      </c>
      <c r="C578" s="3" t="s">
        <v>1208</v>
      </c>
      <c r="D578" s="3" t="s">
        <v>36</v>
      </c>
      <c r="E578" s="9">
        <v>64.8</v>
      </c>
    </row>
    <row r="579" spans="1:5">
      <c r="A579" s="198" t="s">
        <v>1210</v>
      </c>
      <c r="B579" s="34" t="s">
        <v>1209</v>
      </c>
      <c r="C579" s="1" t="s">
        <v>1211</v>
      </c>
      <c r="D579" s="1" t="s">
        <v>33</v>
      </c>
      <c r="E579" s="2">
        <v>57.2</v>
      </c>
    </row>
    <row r="580" spans="1:5">
      <c r="A580" s="198" t="s">
        <v>1212</v>
      </c>
      <c r="B580" s="34" t="s">
        <v>1209</v>
      </c>
      <c r="C580" s="1" t="s">
        <v>1213</v>
      </c>
      <c r="D580" s="1" t="s">
        <v>33</v>
      </c>
      <c r="E580" s="2">
        <v>66.3</v>
      </c>
    </row>
    <row r="581" spans="1:5">
      <c r="A581" s="198" t="s">
        <v>1214</v>
      </c>
      <c r="B581" s="34" t="s">
        <v>1209</v>
      </c>
      <c r="C581" s="5" t="s">
        <v>1215</v>
      </c>
      <c r="D581" s="5" t="s">
        <v>29</v>
      </c>
      <c r="E581" s="2">
        <v>41.21</v>
      </c>
    </row>
    <row r="582" spans="1:5">
      <c r="A582" s="198" t="s">
        <v>1217</v>
      </c>
      <c r="B582" s="34" t="s">
        <v>1216</v>
      </c>
      <c r="C582" s="1" t="s">
        <v>1218</v>
      </c>
      <c r="D582" s="1" t="s">
        <v>172</v>
      </c>
      <c r="E582" s="2">
        <v>51.1</v>
      </c>
    </row>
    <row r="583" spans="1:5">
      <c r="A583" s="198" t="s">
        <v>1220</v>
      </c>
      <c r="B583" s="34" t="s">
        <v>1219</v>
      </c>
      <c r="C583" s="3" t="s">
        <v>1221</v>
      </c>
      <c r="D583" s="3" t="s">
        <v>33</v>
      </c>
      <c r="E583" s="2">
        <v>57.2</v>
      </c>
    </row>
    <row r="584" spans="1:5">
      <c r="A584" s="198" t="s">
        <v>1222</v>
      </c>
      <c r="B584" s="34" t="s">
        <v>1219</v>
      </c>
      <c r="C584" s="3" t="s">
        <v>1223</v>
      </c>
      <c r="D584" s="3" t="s">
        <v>172</v>
      </c>
      <c r="E584" s="2">
        <v>46.8</v>
      </c>
    </row>
    <row r="585" spans="1:5">
      <c r="A585" s="198" t="s">
        <v>1224</v>
      </c>
      <c r="B585" s="34" t="s">
        <v>1219</v>
      </c>
      <c r="C585" s="3" t="s">
        <v>1225</v>
      </c>
      <c r="D585" s="3" t="s">
        <v>172</v>
      </c>
      <c r="E585" s="2">
        <v>53.3</v>
      </c>
    </row>
    <row r="586" spans="1:5">
      <c r="A586" s="198" t="s">
        <v>1226</v>
      </c>
      <c r="B586" s="34" t="s">
        <v>1219</v>
      </c>
      <c r="C586" s="1" t="s">
        <v>1227</v>
      </c>
      <c r="D586" s="1" t="s">
        <v>493</v>
      </c>
      <c r="E586" s="2">
        <v>53.56</v>
      </c>
    </row>
    <row r="587" spans="1:5">
      <c r="A587" s="198" t="s">
        <v>1228</v>
      </c>
      <c r="B587" s="34" t="s">
        <v>1219</v>
      </c>
      <c r="C587" s="1" t="s">
        <v>1227</v>
      </c>
      <c r="D587" s="1" t="s">
        <v>1229</v>
      </c>
      <c r="E587" s="2">
        <v>50.83</v>
      </c>
    </row>
    <row r="588" spans="1:5">
      <c r="A588" s="198" t="s">
        <v>1230</v>
      </c>
      <c r="B588" s="34" t="s">
        <v>1219</v>
      </c>
      <c r="C588" s="1" t="s">
        <v>1231</v>
      </c>
      <c r="D588" s="1" t="s">
        <v>1229</v>
      </c>
      <c r="E588" s="2">
        <v>50.83</v>
      </c>
    </row>
    <row r="589" spans="1:5">
      <c r="A589" s="198" t="s">
        <v>1232</v>
      </c>
      <c r="B589" s="34" t="s">
        <v>1219</v>
      </c>
      <c r="C589" s="1" t="s">
        <v>1233</v>
      </c>
      <c r="D589" s="1" t="s">
        <v>33</v>
      </c>
      <c r="E589" s="2">
        <v>72.67</v>
      </c>
    </row>
    <row r="590" spans="1:5">
      <c r="A590" s="198" t="s">
        <v>1234</v>
      </c>
      <c r="B590" s="34" t="s">
        <v>1219</v>
      </c>
      <c r="C590" s="4" t="s">
        <v>1235</v>
      </c>
      <c r="D590" s="4" t="s">
        <v>98</v>
      </c>
      <c r="E590" s="2">
        <v>52.65</v>
      </c>
    </row>
    <row r="591" spans="1:5">
      <c r="A591" s="199" t="s">
        <v>1236</v>
      </c>
      <c r="B591" s="35" t="s">
        <v>1219</v>
      </c>
      <c r="C591" s="5" t="s">
        <v>1237</v>
      </c>
      <c r="D591" s="6" t="s">
        <v>29</v>
      </c>
      <c r="E591" s="2">
        <v>46.93</v>
      </c>
    </row>
  </sheetData>
  <autoFilter ref="A1:E591"/>
  <printOptions horizontalCentered="1" verticalCentered="1"/>
  <pageMargins left="0.19685039370078741" right="0.31496062992125984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9"/>
  <sheetViews>
    <sheetView topLeftCell="A7" zoomScale="71" zoomScaleNormal="71" workbookViewId="0">
      <selection activeCell="I21" sqref="I21"/>
    </sheetView>
  </sheetViews>
  <sheetFormatPr baseColWidth="10" defaultColWidth="10.140625" defaultRowHeight="15"/>
  <cols>
    <col min="1" max="1" width="9" bestFit="1" customWidth="1"/>
    <col min="2" max="2" width="18.28515625" customWidth="1"/>
    <col min="3" max="3" width="23.140625" customWidth="1"/>
    <col min="4" max="4" width="19.28515625" customWidth="1"/>
    <col min="5" max="5" width="8.7109375" customWidth="1"/>
    <col min="6" max="6" width="9.28515625" customWidth="1"/>
    <col min="7" max="7" width="16" customWidth="1"/>
    <col min="257" max="257" width="9" bestFit="1" customWidth="1"/>
    <col min="258" max="258" width="46.42578125" customWidth="1"/>
    <col min="259" max="259" width="8.7109375" customWidth="1"/>
    <col min="260" max="260" width="12.140625" customWidth="1"/>
    <col min="261" max="261" width="8.7109375" customWidth="1"/>
    <col min="262" max="262" width="12.140625" customWidth="1"/>
    <col min="513" max="513" width="9" bestFit="1" customWidth="1"/>
    <col min="514" max="514" width="46.42578125" customWidth="1"/>
    <col min="515" max="515" width="8.7109375" customWidth="1"/>
    <col min="516" max="516" width="12.140625" customWidth="1"/>
    <col min="517" max="517" width="8.7109375" customWidth="1"/>
    <col min="518" max="518" width="12.140625" customWidth="1"/>
    <col min="769" max="769" width="9" bestFit="1" customWidth="1"/>
    <col min="770" max="770" width="46.42578125" customWidth="1"/>
    <col min="771" max="771" width="8.7109375" customWidth="1"/>
    <col min="772" max="772" width="12.140625" customWidth="1"/>
    <col min="773" max="773" width="8.7109375" customWidth="1"/>
    <col min="774" max="774" width="12.140625" customWidth="1"/>
    <col min="1025" max="1025" width="9" bestFit="1" customWidth="1"/>
    <col min="1026" max="1026" width="46.42578125" customWidth="1"/>
    <col min="1027" max="1027" width="8.7109375" customWidth="1"/>
    <col min="1028" max="1028" width="12.140625" customWidth="1"/>
    <col min="1029" max="1029" width="8.7109375" customWidth="1"/>
    <col min="1030" max="1030" width="12.140625" customWidth="1"/>
    <col min="1281" max="1281" width="9" bestFit="1" customWidth="1"/>
    <col min="1282" max="1282" width="46.42578125" customWidth="1"/>
    <col min="1283" max="1283" width="8.7109375" customWidth="1"/>
    <col min="1284" max="1284" width="12.140625" customWidth="1"/>
    <col min="1285" max="1285" width="8.7109375" customWidth="1"/>
    <col min="1286" max="1286" width="12.140625" customWidth="1"/>
    <col min="1537" max="1537" width="9" bestFit="1" customWidth="1"/>
    <col min="1538" max="1538" width="46.42578125" customWidth="1"/>
    <col min="1539" max="1539" width="8.7109375" customWidth="1"/>
    <col min="1540" max="1540" width="12.140625" customWidth="1"/>
    <col min="1541" max="1541" width="8.7109375" customWidth="1"/>
    <col min="1542" max="1542" width="12.140625" customWidth="1"/>
    <col min="1793" max="1793" width="9" bestFit="1" customWidth="1"/>
    <col min="1794" max="1794" width="46.42578125" customWidth="1"/>
    <col min="1795" max="1795" width="8.7109375" customWidth="1"/>
    <col min="1796" max="1796" width="12.140625" customWidth="1"/>
    <col min="1797" max="1797" width="8.7109375" customWidth="1"/>
    <col min="1798" max="1798" width="12.140625" customWidth="1"/>
    <col min="2049" max="2049" width="9" bestFit="1" customWidth="1"/>
    <col min="2050" max="2050" width="46.42578125" customWidth="1"/>
    <col min="2051" max="2051" width="8.7109375" customWidth="1"/>
    <col min="2052" max="2052" width="12.140625" customWidth="1"/>
    <col min="2053" max="2053" width="8.7109375" customWidth="1"/>
    <col min="2054" max="2054" width="12.140625" customWidth="1"/>
    <col min="2305" max="2305" width="9" bestFit="1" customWidth="1"/>
    <col min="2306" max="2306" width="46.42578125" customWidth="1"/>
    <col min="2307" max="2307" width="8.7109375" customWidth="1"/>
    <col min="2308" max="2308" width="12.140625" customWidth="1"/>
    <col min="2309" max="2309" width="8.7109375" customWidth="1"/>
    <col min="2310" max="2310" width="12.140625" customWidth="1"/>
    <col min="2561" max="2561" width="9" bestFit="1" customWidth="1"/>
    <col min="2562" max="2562" width="46.42578125" customWidth="1"/>
    <col min="2563" max="2563" width="8.7109375" customWidth="1"/>
    <col min="2564" max="2564" width="12.140625" customWidth="1"/>
    <col min="2565" max="2565" width="8.7109375" customWidth="1"/>
    <col min="2566" max="2566" width="12.140625" customWidth="1"/>
    <col min="2817" max="2817" width="9" bestFit="1" customWidth="1"/>
    <col min="2818" max="2818" width="46.42578125" customWidth="1"/>
    <col min="2819" max="2819" width="8.7109375" customWidth="1"/>
    <col min="2820" max="2820" width="12.140625" customWidth="1"/>
    <col min="2821" max="2821" width="8.7109375" customWidth="1"/>
    <col min="2822" max="2822" width="12.140625" customWidth="1"/>
    <col min="3073" max="3073" width="9" bestFit="1" customWidth="1"/>
    <col min="3074" max="3074" width="46.42578125" customWidth="1"/>
    <col min="3075" max="3075" width="8.7109375" customWidth="1"/>
    <col min="3076" max="3076" width="12.140625" customWidth="1"/>
    <col min="3077" max="3077" width="8.7109375" customWidth="1"/>
    <col min="3078" max="3078" width="12.140625" customWidth="1"/>
    <col min="3329" max="3329" width="9" bestFit="1" customWidth="1"/>
    <col min="3330" max="3330" width="46.42578125" customWidth="1"/>
    <col min="3331" max="3331" width="8.7109375" customWidth="1"/>
    <col min="3332" max="3332" width="12.140625" customWidth="1"/>
    <col min="3333" max="3333" width="8.7109375" customWidth="1"/>
    <col min="3334" max="3334" width="12.140625" customWidth="1"/>
    <col min="3585" max="3585" width="9" bestFit="1" customWidth="1"/>
    <col min="3586" max="3586" width="46.42578125" customWidth="1"/>
    <col min="3587" max="3587" width="8.7109375" customWidth="1"/>
    <col min="3588" max="3588" width="12.140625" customWidth="1"/>
    <col min="3589" max="3589" width="8.7109375" customWidth="1"/>
    <col min="3590" max="3590" width="12.140625" customWidth="1"/>
    <col min="3841" max="3841" width="9" bestFit="1" customWidth="1"/>
    <col min="3842" max="3842" width="46.42578125" customWidth="1"/>
    <col min="3843" max="3843" width="8.7109375" customWidth="1"/>
    <col min="3844" max="3844" width="12.140625" customWidth="1"/>
    <col min="3845" max="3845" width="8.7109375" customWidth="1"/>
    <col min="3846" max="3846" width="12.140625" customWidth="1"/>
    <col min="4097" max="4097" width="9" bestFit="1" customWidth="1"/>
    <col min="4098" max="4098" width="46.42578125" customWidth="1"/>
    <col min="4099" max="4099" width="8.7109375" customWidth="1"/>
    <col min="4100" max="4100" width="12.140625" customWidth="1"/>
    <col min="4101" max="4101" width="8.7109375" customWidth="1"/>
    <col min="4102" max="4102" width="12.140625" customWidth="1"/>
    <col min="4353" max="4353" width="9" bestFit="1" customWidth="1"/>
    <col min="4354" max="4354" width="46.42578125" customWidth="1"/>
    <col min="4355" max="4355" width="8.7109375" customWidth="1"/>
    <col min="4356" max="4356" width="12.140625" customWidth="1"/>
    <col min="4357" max="4357" width="8.7109375" customWidth="1"/>
    <col min="4358" max="4358" width="12.140625" customWidth="1"/>
    <col min="4609" max="4609" width="9" bestFit="1" customWidth="1"/>
    <col min="4610" max="4610" width="46.42578125" customWidth="1"/>
    <col min="4611" max="4611" width="8.7109375" customWidth="1"/>
    <col min="4612" max="4612" width="12.140625" customWidth="1"/>
    <col min="4613" max="4613" width="8.7109375" customWidth="1"/>
    <col min="4614" max="4614" width="12.140625" customWidth="1"/>
    <col min="4865" max="4865" width="9" bestFit="1" customWidth="1"/>
    <col min="4866" max="4866" width="46.42578125" customWidth="1"/>
    <col min="4867" max="4867" width="8.7109375" customWidth="1"/>
    <col min="4868" max="4868" width="12.140625" customWidth="1"/>
    <col min="4869" max="4869" width="8.7109375" customWidth="1"/>
    <col min="4870" max="4870" width="12.140625" customWidth="1"/>
    <col min="5121" max="5121" width="9" bestFit="1" customWidth="1"/>
    <col min="5122" max="5122" width="46.42578125" customWidth="1"/>
    <col min="5123" max="5123" width="8.7109375" customWidth="1"/>
    <col min="5124" max="5124" width="12.140625" customWidth="1"/>
    <col min="5125" max="5125" width="8.7109375" customWidth="1"/>
    <col min="5126" max="5126" width="12.140625" customWidth="1"/>
    <col min="5377" max="5377" width="9" bestFit="1" customWidth="1"/>
    <col min="5378" max="5378" width="46.42578125" customWidth="1"/>
    <col min="5379" max="5379" width="8.7109375" customWidth="1"/>
    <col min="5380" max="5380" width="12.140625" customWidth="1"/>
    <col min="5381" max="5381" width="8.7109375" customWidth="1"/>
    <col min="5382" max="5382" width="12.140625" customWidth="1"/>
    <col min="5633" max="5633" width="9" bestFit="1" customWidth="1"/>
    <col min="5634" max="5634" width="46.42578125" customWidth="1"/>
    <col min="5635" max="5635" width="8.7109375" customWidth="1"/>
    <col min="5636" max="5636" width="12.140625" customWidth="1"/>
    <col min="5637" max="5637" width="8.7109375" customWidth="1"/>
    <col min="5638" max="5638" width="12.140625" customWidth="1"/>
    <col min="5889" max="5889" width="9" bestFit="1" customWidth="1"/>
    <col min="5890" max="5890" width="46.42578125" customWidth="1"/>
    <col min="5891" max="5891" width="8.7109375" customWidth="1"/>
    <col min="5892" max="5892" width="12.140625" customWidth="1"/>
    <col min="5893" max="5893" width="8.7109375" customWidth="1"/>
    <col min="5894" max="5894" width="12.140625" customWidth="1"/>
    <col min="6145" max="6145" width="9" bestFit="1" customWidth="1"/>
    <col min="6146" max="6146" width="46.42578125" customWidth="1"/>
    <col min="6147" max="6147" width="8.7109375" customWidth="1"/>
    <col min="6148" max="6148" width="12.140625" customWidth="1"/>
    <col min="6149" max="6149" width="8.7109375" customWidth="1"/>
    <col min="6150" max="6150" width="12.140625" customWidth="1"/>
    <col min="6401" max="6401" width="9" bestFit="1" customWidth="1"/>
    <col min="6402" max="6402" width="46.42578125" customWidth="1"/>
    <col min="6403" max="6403" width="8.7109375" customWidth="1"/>
    <col min="6404" max="6404" width="12.140625" customWidth="1"/>
    <col min="6405" max="6405" width="8.7109375" customWidth="1"/>
    <col min="6406" max="6406" width="12.140625" customWidth="1"/>
    <col min="6657" max="6657" width="9" bestFit="1" customWidth="1"/>
    <col min="6658" max="6658" width="46.42578125" customWidth="1"/>
    <col min="6659" max="6659" width="8.7109375" customWidth="1"/>
    <col min="6660" max="6660" width="12.140625" customWidth="1"/>
    <col min="6661" max="6661" width="8.7109375" customWidth="1"/>
    <col min="6662" max="6662" width="12.140625" customWidth="1"/>
    <col min="6913" max="6913" width="9" bestFit="1" customWidth="1"/>
    <col min="6914" max="6914" width="46.42578125" customWidth="1"/>
    <col min="6915" max="6915" width="8.7109375" customWidth="1"/>
    <col min="6916" max="6916" width="12.140625" customWidth="1"/>
    <col min="6917" max="6917" width="8.7109375" customWidth="1"/>
    <col min="6918" max="6918" width="12.140625" customWidth="1"/>
    <col min="7169" max="7169" width="9" bestFit="1" customWidth="1"/>
    <col min="7170" max="7170" width="46.42578125" customWidth="1"/>
    <col min="7171" max="7171" width="8.7109375" customWidth="1"/>
    <col min="7172" max="7172" width="12.140625" customWidth="1"/>
    <col min="7173" max="7173" width="8.7109375" customWidth="1"/>
    <col min="7174" max="7174" width="12.140625" customWidth="1"/>
    <col min="7425" max="7425" width="9" bestFit="1" customWidth="1"/>
    <col min="7426" max="7426" width="46.42578125" customWidth="1"/>
    <col min="7427" max="7427" width="8.7109375" customWidth="1"/>
    <col min="7428" max="7428" width="12.140625" customWidth="1"/>
    <col min="7429" max="7429" width="8.7109375" customWidth="1"/>
    <col min="7430" max="7430" width="12.140625" customWidth="1"/>
    <col min="7681" max="7681" width="9" bestFit="1" customWidth="1"/>
    <col min="7682" max="7682" width="46.42578125" customWidth="1"/>
    <col min="7683" max="7683" width="8.7109375" customWidth="1"/>
    <col min="7684" max="7684" width="12.140625" customWidth="1"/>
    <col min="7685" max="7685" width="8.7109375" customWidth="1"/>
    <col min="7686" max="7686" width="12.140625" customWidth="1"/>
    <col min="7937" max="7937" width="9" bestFit="1" customWidth="1"/>
    <col min="7938" max="7938" width="46.42578125" customWidth="1"/>
    <col min="7939" max="7939" width="8.7109375" customWidth="1"/>
    <col min="7940" max="7940" width="12.140625" customWidth="1"/>
    <col min="7941" max="7941" width="8.7109375" customWidth="1"/>
    <col min="7942" max="7942" width="12.140625" customWidth="1"/>
    <col min="8193" max="8193" width="9" bestFit="1" customWidth="1"/>
    <col min="8194" max="8194" width="46.42578125" customWidth="1"/>
    <col min="8195" max="8195" width="8.7109375" customWidth="1"/>
    <col min="8196" max="8196" width="12.140625" customWidth="1"/>
    <col min="8197" max="8197" width="8.7109375" customWidth="1"/>
    <col min="8198" max="8198" width="12.140625" customWidth="1"/>
    <col min="8449" max="8449" width="9" bestFit="1" customWidth="1"/>
    <col min="8450" max="8450" width="46.42578125" customWidth="1"/>
    <col min="8451" max="8451" width="8.7109375" customWidth="1"/>
    <col min="8452" max="8452" width="12.140625" customWidth="1"/>
    <col min="8453" max="8453" width="8.7109375" customWidth="1"/>
    <col min="8454" max="8454" width="12.140625" customWidth="1"/>
    <col min="8705" max="8705" width="9" bestFit="1" customWidth="1"/>
    <col min="8706" max="8706" width="46.42578125" customWidth="1"/>
    <col min="8707" max="8707" width="8.7109375" customWidth="1"/>
    <col min="8708" max="8708" width="12.140625" customWidth="1"/>
    <col min="8709" max="8709" width="8.7109375" customWidth="1"/>
    <col min="8710" max="8710" width="12.140625" customWidth="1"/>
    <col min="8961" max="8961" width="9" bestFit="1" customWidth="1"/>
    <col min="8962" max="8962" width="46.42578125" customWidth="1"/>
    <col min="8963" max="8963" width="8.7109375" customWidth="1"/>
    <col min="8964" max="8964" width="12.140625" customWidth="1"/>
    <col min="8965" max="8965" width="8.7109375" customWidth="1"/>
    <col min="8966" max="8966" width="12.140625" customWidth="1"/>
    <col min="9217" max="9217" width="9" bestFit="1" customWidth="1"/>
    <col min="9218" max="9218" width="46.42578125" customWidth="1"/>
    <col min="9219" max="9219" width="8.7109375" customWidth="1"/>
    <col min="9220" max="9220" width="12.140625" customWidth="1"/>
    <col min="9221" max="9221" width="8.7109375" customWidth="1"/>
    <col min="9222" max="9222" width="12.140625" customWidth="1"/>
    <col min="9473" max="9473" width="9" bestFit="1" customWidth="1"/>
    <col min="9474" max="9474" width="46.42578125" customWidth="1"/>
    <col min="9475" max="9475" width="8.7109375" customWidth="1"/>
    <col min="9476" max="9476" width="12.140625" customWidth="1"/>
    <col min="9477" max="9477" width="8.7109375" customWidth="1"/>
    <col min="9478" max="9478" width="12.140625" customWidth="1"/>
    <col min="9729" max="9729" width="9" bestFit="1" customWidth="1"/>
    <col min="9730" max="9730" width="46.42578125" customWidth="1"/>
    <col min="9731" max="9731" width="8.7109375" customWidth="1"/>
    <col min="9732" max="9732" width="12.140625" customWidth="1"/>
    <col min="9733" max="9733" width="8.7109375" customWidth="1"/>
    <col min="9734" max="9734" width="12.140625" customWidth="1"/>
    <col min="9985" max="9985" width="9" bestFit="1" customWidth="1"/>
    <col min="9986" max="9986" width="46.42578125" customWidth="1"/>
    <col min="9987" max="9987" width="8.7109375" customWidth="1"/>
    <col min="9988" max="9988" width="12.140625" customWidth="1"/>
    <col min="9989" max="9989" width="8.7109375" customWidth="1"/>
    <col min="9990" max="9990" width="12.140625" customWidth="1"/>
    <col min="10241" max="10241" width="9" bestFit="1" customWidth="1"/>
    <col min="10242" max="10242" width="46.42578125" customWidth="1"/>
    <col min="10243" max="10243" width="8.7109375" customWidth="1"/>
    <col min="10244" max="10244" width="12.140625" customWidth="1"/>
    <col min="10245" max="10245" width="8.7109375" customWidth="1"/>
    <col min="10246" max="10246" width="12.140625" customWidth="1"/>
    <col min="10497" max="10497" width="9" bestFit="1" customWidth="1"/>
    <col min="10498" max="10498" width="46.42578125" customWidth="1"/>
    <col min="10499" max="10499" width="8.7109375" customWidth="1"/>
    <col min="10500" max="10500" width="12.140625" customWidth="1"/>
    <col min="10501" max="10501" width="8.7109375" customWidth="1"/>
    <col min="10502" max="10502" width="12.140625" customWidth="1"/>
    <col min="10753" max="10753" width="9" bestFit="1" customWidth="1"/>
    <col min="10754" max="10754" width="46.42578125" customWidth="1"/>
    <col min="10755" max="10755" width="8.7109375" customWidth="1"/>
    <col min="10756" max="10756" width="12.140625" customWidth="1"/>
    <col min="10757" max="10757" width="8.7109375" customWidth="1"/>
    <col min="10758" max="10758" width="12.140625" customWidth="1"/>
    <col min="11009" max="11009" width="9" bestFit="1" customWidth="1"/>
    <col min="11010" max="11010" width="46.42578125" customWidth="1"/>
    <col min="11011" max="11011" width="8.7109375" customWidth="1"/>
    <col min="11012" max="11012" width="12.140625" customWidth="1"/>
    <col min="11013" max="11013" width="8.7109375" customWidth="1"/>
    <col min="11014" max="11014" width="12.140625" customWidth="1"/>
    <col min="11265" max="11265" width="9" bestFit="1" customWidth="1"/>
    <col min="11266" max="11266" width="46.42578125" customWidth="1"/>
    <col min="11267" max="11267" width="8.7109375" customWidth="1"/>
    <col min="11268" max="11268" width="12.140625" customWidth="1"/>
    <col min="11269" max="11269" width="8.7109375" customWidth="1"/>
    <col min="11270" max="11270" width="12.140625" customWidth="1"/>
    <col min="11521" max="11521" width="9" bestFit="1" customWidth="1"/>
    <col min="11522" max="11522" width="46.42578125" customWidth="1"/>
    <col min="11523" max="11523" width="8.7109375" customWidth="1"/>
    <col min="11524" max="11524" width="12.140625" customWidth="1"/>
    <col min="11525" max="11525" width="8.7109375" customWidth="1"/>
    <col min="11526" max="11526" width="12.140625" customWidth="1"/>
    <col min="11777" max="11777" width="9" bestFit="1" customWidth="1"/>
    <col min="11778" max="11778" width="46.42578125" customWidth="1"/>
    <col min="11779" max="11779" width="8.7109375" customWidth="1"/>
    <col min="11780" max="11780" width="12.140625" customWidth="1"/>
    <col min="11781" max="11781" width="8.7109375" customWidth="1"/>
    <col min="11782" max="11782" width="12.140625" customWidth="1"/>
    <col min="12033" max="12033" width="9" bestFit="1" customWidth="1"/>
    <col min="12034" max="12034" width="46.42578125" customWidth="1"/>
    <col min="12035" max="12035" width="8.7109375" customWidth="1"/>
    <col min="12036" max="12036" width="12.140625" customWidth="1"/>
    <col min="12037" max="12037" width="8.7109375" customWidth="1"/>
    <col min="12038" max="12038" width="12.140625" customWidth="1"/>
    <col min="12289" max="12289" width="9" bestFit="1" customWidth="1"/>
    <col min="12290" max="12290" width="46.42578125" customWidth="1"/>
    <col min="12291" max="12291" width="8.7109375" customWidth="1"/>
    <col min="12292" max="12292" width="12.140625" customWidth="1"/>
    <col min="12293" max="12293" width="8.7109375" customWidth="1"/>
    <col min="12294" max="12294" width="12.140625" customWidth="1"/>
    <col min="12545" max="12545" width="9" bestFit="1" customWidth="1"/>
    <col min="12546" max="12546" width="46.42578125" customWidth="1"/>
    <col min="12547" max="12547" width="8.7109375" customWidth="1"/>
    <col min="12548" max="12548" width="12.140625" customWidth="1"/>
    <col min="12549" max="12549" width="8.7109375" customWidth="1"/>
    <col min="12550" max="12550" width="12.140625" customWidth="1"/>
    <col min="12801" max="12801" width="9" bestFit="1" customWidth="1"/>
    <col min="12802" max="12802" width="46.42578125" customWidth="1"/>
    <col min="12803" max="12803" width="8.7109375" customWidth="1"/>
    <col min="12804" max="12804" width="12.140625" customWidth="1"/>
    <col min="12805" max="12805" width="8.7109375" customWidth="1"/>
    <col min="12806" max="12806" width="12.140625" customWidth="1"/>
    <col min="13057" max="13057" width="9" bestFit="1" customWidth="1"/>
    <col min="13058" max="13058" width="46.42578125" customWidth="1"/>
    <col min="13059" max="13059" width="8.7109375" customWidth="1"/>
    <col min="13060" max="13060" width="12.140625" customWidth="1"/>
    <col min="13061" max="13061" width="8.7109375" customWidth="1"/>
    <col min="13062" max="13062" width="12.140625" customWidth="1"/>
    <col min="13313" max="13313" width="9" bestFit="1" customWidth="1"/>
    <col min="13314" max="13314" width="46.42578125" customWidth="1"/>
    <col min="13315" max="13315" width="8.7109375" customWidth="1"/>
    <col min="13316" max="13316" width="12.140625" customWidth="1"/>
    <col min="13317" max="13317" width="8.7109375" customWidth="1"/>
    <col min="13318" max="13318" width="12.140625" customWidth="1"/>
    <col min="13569" max="13569" width="9" bestFit="1" customWidth="1"/>
    <col min="13570" max="13570" width="46.42578125" customWidth="1"/>
    <col min="13571" max="13571" width="8.7109375" customWidth="1"/>
    <col min="13572" max="13572" width="12.140625" customWidth="1"/>
    <col min="13573" max="13573" width="8.7109375" customWidth="1"/>
    <col min="13574" max="13574" width="12.140625" customWidth="1"/>
    <col min="13825" max="13825" width="9" bestFit="1" customWidth="1"/>
    <col min="13826" max="13826" width="46.42578125" customWidth="1"/>
    <col min="13827" max="13827" width="8.7109375" customWidth="1"/>
    <col min="13828" max="13828" width="12.140625" customWidth="1"/>
    <col min="13829" max="13829" width="8.7109375" customWidth="1"/>
    <col min="13830" max="13830" width="12.140625" customWidth="1"/>
    <col min="14081" max="14081" width="9" bestFit="1" customWidth="1"/>
    <col min="14082" max="14082" width="46.42578125" customWidth="1"/>
    <col min="14083" max="14083" width="8.7109375" customWidth="1"/>
    <col min="14084" max="14084" width="12.140625" customWidth="1"/>
    <col min="14085" max="14085" width="8.7109375" customWidth="1"/>
    <col min="14086" max="14086" width="12.140625" customWidth="1"/>
    <col min="14337" max="14337" width="9" bestFit="1" customWidth="1"/>
    <col min="14338" max="14338" width="46.42578125" customWidth="1"/>
    <col min="14339" max="14339" width="8.7109375" customWidth="1"/>
    <col min="14340" max="14340" width="12.140625" customWidth="1"/>
    <col min="14341" max="14341" width="8.7109375" customWidth="1"/>
    <col min="14342" max="14342" width="12.140625" customWidth="1"/>
    <col min="14593" max="14593" width="9" bestFit="1" customWidth="1"/>
    <col min="14594" max="14594" width="46.42578125" customWidth="1"/>
    <col min="14595" max="14595" width="8.7109375" customWidth="1"/>
    <col min="14596" max="14596" width="12.140625" customWidth="1"/>
    <col min="14597" max="14597" width="8.7109375" customWidth="1"/>
    <col min="14598" max="14598" width="12.140625" customWidth="1"/>
    <col min="14849" max="14849" width="9" bestFit="1" customWidth="1"/>
    <col min="14850" max="14850" width="46.42578125" customWidth="1"/>
    <col min="14851" max="14851" width="8.7109375" customWidth="1"/>
    <col min="14852" max="14852" width="12.140625" customWidth="1"/>
    <col min="14853" max="14853" width="8.7109375" customWidth="1"/>
    <col min="14854" max="14854" width="12.140625" customWidth="1"/>
    <col min="15105" max="15105" width="9" bestFit="1" customWidth="1"/>
    <col min="15106" max="15106" width="46.42578125" customWidth="1"/>
    <col min="15107" max="15107" width="8.7109375" customWidth="1"/>
    <col min="15108" max="15108" width="12.140625" customWidth="1"/>
    <col min="15109" max="15109" width="8.7109375" customWidth="1"/>
    <col min="15110" max="15110" width="12.140625" customWidth="1"/>
    <col min="15361" max="15361" width="9" bestFit="1" customWidth="1"/>
    <col min="15362" max="15362" width="46.42578125" customWidth="1"/>
    <col min="15363" max="15363" width="8.7109375" customWidth="1"/>
    <col min="15364" max="15364" width="12.140625" customWidth="1"/>
    <col min="15365" max="15365" width="8.7109375" customWidth="1"/>
    <col min="15366" max="15366" width="12.140625" customWidth="1"/>
    <col min="15617" max="15617" width="9" bestFit="1" customWidth="1"/>
    <col min="15618" max="15618" width="46.42578125" customWidth="1"/>
    <col min="15619" max="15619" width="8.7109375" customWidth="1"/>
    <col min="15620" max="15620" width="12.140625" customWidth="1"/>
    <col min="15621" max="15621" width="8.7109375" customWidth="1"/>
    <col min="15622" max="15622" width="12.140625" customWidth="1"/>
    <col min="15873" max="15873" width="9" bestFit="1" customWidth="1"/>
    <col min="15874" max="15874" width="46.42578125" customWidth="1"/>
    <col min="15875" max="15875" width="8.7109375" customWidth="1"/>
    <col min="15876" max="15876" width="12.140625" customWidth="1"/>
    <col min="15877" max="15877" width="8.7109375" customWidth="1"/>
    <col min="15878" max="15878" width="12.140625" customWidth="1"/>
    <col min="16129" max="16129" width="9" bestFit="1" customWidth="1"/>
    <col min="16130" max="16130" width="46.42578125" customWidth="1"/>
    <col min="16131" max="16131" width="8.7109375" customWidth="1"/>
    <col min="16132" max="16132" width="12.140625" customWidth="1"/>
    <col min="16133" max="16133" width="8.7109375" customWidth="1"/>
    <col min="16134" max="16134" width="12.140625" customWidth="1"/>
  </cols>
  <sheetData>
    <row r="1" spans="1:13" ht="18">
      <c r="A1" s="201"/>
      <c r="B1" s="201"/>
      <c r="C1" s="201"/>
      <c r="D1" s="201"/>
      <c r="E1" s="201"/>
      <c r="F1" s="201"/>
      <c r="G1" s="13"/>
    </row>
    <row r="2" spans="1:13">
      <c r="A2" s="202"/>
      <c r="B2" s="202"/>
      <c r="C2" s="202"/>
      <c r="D2" s="202"/>
      <c r="E2" s="202"/>
      <c r="F2" s="202"/>
      <c r="G2" s="13"/>
    </row>
    <row r="3" spans="1:13">
      <c r="A3" s="203"/>
      <c r="B3" s="203"/>
      <c r="C3" s="203"/>
      <c r="D3" s="203"/>
      <c r="E3" s="203"/>
      <c r="F3" s="203"/>
      <c r="G3" s="14"/>
    </row>
    <row r="4" spans="1:13">
      <c r="A4" s="15"/>
      <c r="B4" s="15"/>
      <c r="C4" s="15"/>
      <c r="D4" s="15"/>
      <c r="E4" s="15"/>
      <c r="F4" s="15"/>
      <c r="G4" s="14"/>
    </row>
    <row r="5" spans="1:13" ht="20.100000000000001" customHeight="1">
      <c r="A5" s="15"/>
      <c r="B5" s="15"/>
      <c r="C5" s="15"/>
      <c r="D5" s="15"/>
      <c r="E5" s="15"/>
      <c r="F5" s="15"/>
      <c r="G5" s="14"/>
    </row>
    <row r="6" spans="1:13" s="16" customFormat="1" ht="23.25" customHeight="1">
      <c r="A6" s="205" t="s">
        <v>1238</v>
      </c>
      <c r="B6" s="206"/>
      <c r="C6" s="206"/>
      <c r="D6" s="206"/>
      <c r="E6" s="206"/>
      <c r="F6" s="207"/>
      <c r="G6" s="197">
        <v>543</v>
      </c>
      <c r="K6" s="208"/>
      <c r="L6" s="208"/>
      <c r="M6" s="208"/>
    </row>
    <row r="7" spans="1:13" s="16" customFormat="1" ht="15" customHeight="1">
      <c r="A7" s="156"/>
      <c r="B7" s="156"/>
      <c r="C7" s="156"/>
      <c r="D7" s="156"/>
      <c r="E7" s="156"/>
      <c r="F7" s="156"/>
      <c r="G7" s="157"/>
      <c r="K7" s="18"/>
      <c r="L7" s="18"/>
      <c r="M7" s="18"/>
    </row>
    <row r="8" spans="1:13" s="19" customFormat="1">
      <c r="A8" s="210" t="s">
        <v>1313</v>
      </c>
      <c r="B8" s="210"/>
      <c r="C8" s="210"/>
      <c r="D8" s="210"/>
      <c r="E8" s="210"/>
      <c r="F8" s="210"/>
      <c r="G8" s="210"/>
      <c r="K8" s="209"/>
      <c r="L8" s="209"/>
      <c r="M8" s="209"/>
    </row>
    <row r="9" spans="1:13" s="19" customFormat="1">
      <c r="A9" s="214" t="s">
        <v>1277</v>
      </c>
      <c r="B9" s="214"/>
      <c r="C9" s="214"/>
      <c r="D9" s="214"/>
      <c r="E9" s="214"/>
      <c r="F9" s="214"/>
      <c r="G9" s="214"/>
      <c r="K9" s="14"/>
      <c r="L9" s="14"/>
      <c r="M9" s="14"/>
    </row>
    <row r="10" spans="1:13" s="19" customFormat="1">
      <c r="A10" s="20"/>
      <c r="B10" s="21"/>
      <c r="C10" s="21"/>
      <c r="D10" s="21"/>
      <c r="E10" s="21"/>
      <c r="F10" s="21"/>
      <c r="K10" s="14"/>
      <c r="L10" s="14"/>
      <c r="M10" s="14"/>
    </row>
    <row r="11" spans="1:13" s="23" customFormat="1" ht="20.100000000000001" customHeight="1">
      <c r="A11" s="72" t="s">
        <v>1239</v>
      </c>
      <c r="B11" s="167">
        <f ca="1">TODAY()</f>
        <v>41958</v>
      </c>
      <c r="C11" s="158"/>
      <c r="D11" s="158"/>
      <c r="E11" s="158"/>
      <c r="F11" s="158"/>
      <c r="G11" s="159"/>
      <c r="K11" s="208"/>
      <c r="L11" s="208"/>
      <c r="M11" s="208"/>
    </row>
    <row r="12" spans="1:13" s="23" customFormat="1" ht="16.5" customHeight="1" thickBot="1">
      <c r="A12" s="158"/>
      <c r="B12" s="158"/>
      <c r="C12" s="158"/>
      <c r="D12" s="158"/>
      <c r="E12" s="158"/>
      <c r="F12" s="158"/>
      <c r="G12" s="159"/>
      <c r="K12" s="18"/>
      <c r="L12" s="18"/>
      <c r="M12" s="18"/>
    </row>
    <row r="13" spans="1:13" s="23" customFormat="1" ht="21" customHeight="1">
      <c r="A13" s="211" t="s">
        <v>1276</v>
      </c>
      <c r="B13" s="212"/>
      <c r="C13" s="212"/>
      <c r="D13" s="212"/>
      <c r="E13" s="212"/>
      <c r="F13" s="212"/>
      <c r="G13" s="213"/>
      <c r="K13" s="209"/>
      <c r="L13" s="209"/>
      <c r="M13" s="209"/>
    </row>
    <row r="14" spans="1:13" s="23" customFormat="1" ht="20.100000000000001" customHeight="1">
      <c r="A14" s="218" t="s">
        <v>1312</v>
      </c>
      <c r="B14" s="219"/>
      <c r="C14" s="222" t="s">
        <v>1318</v>
      </c>
      <c r="D14" s="223"/>
      <c r="E14" s="223"/>
      <c r="F14" s="223"/>
      <c r="G14" s="224"/>
      <c r="H14" s="162"/>
    </row>
    <row r="15" spans="1:13" s="23" customFormat="1" ht="20.100000000000001" customHeight="1">
      <c r="A15" s="220" t="s">
        <v>1240</v>
      </c>
      <c r="B15" s="221"/>
      <c r="C15" s="222" t="s">
        <v>1319</v>
      </c>
      <c r="D15" s="223"/>
      <c r="E15" s="223"/>
      <c r="F15" s="223"/>
      <c r="G15" s="224"/>
      <c r="H15" s="162"/>
    </row>
    <row r="16" spans="1:13" s="23" customFormat="1" ht="20.100000000000001" customHeight="1">
      <c r="A16" s="220" t="s">
        <v>1241</v>
      </c>
      <c r="B16" s="221"/>
      <c r="C16" s="168" t="s">
        <v>1320</v>
      </c>
      <c r="D16" s="72" t="s">
        <v>1242</v>
      </c>
      <c r="E16" s="225" t="s">
        <v>1321</v>
      </c>
      <c r="F16" s="226"/>
      <c r="G16" s="227"/>
      <c r="H16" s="162"/>
    </row>
    <row r="17" spans="1:8" s="23" customFormat="1" ht="20.100000000000001" customHeight="1">
      <c r="A17" s="220" t="s">
        <v>1253</v>
      </c>
      <c r="B17" s="221"/>
      <c r="C17" s="175" t="s">
        <v>1322</v>
      </c>
      <c r="D17" s="72" t="s">
        <v>1254</v>
      </c>
      <c r="E17" s="228" t="s">
        <v>1323</v>
      </c>
      <c r="F17" s="229"/>
      <c r="G17" s="230"/>
      <c r="H17" s="162"/>
    </row>
    <row r="18" spans="1:8" s="23" customFormat="1" ht="20.100000000000001" customHeight="1">
      <c r="A18" s="161"/>
      <c r="B18" s="160"/>
      <c r="C18" s="160"/>
      <c r="D18" s="160"/>
      <c r="E18" s="22"/>
      <c r="F18" s="22"/>
      <c r="G18" s="61"/>
    </row>
    <row r="19" spans="1:8" s="25" customFormat="1" ht="38.25">
      <c r="A19" s="124" t="s">
        <v>1281</v>
      </c>
      <c r="B19" s="124" t="s">
        <v>0</v>
      </c>
      <c r="C19" s="125" t="s">
        <v>2</v>
      </c>
      <c r="D19" s="125" t="s">
        <v>1252</v>
      </c>
      <c r="E19" s="126" t="s">
        <v>1243</v>
      </c>
      <c r="F19" s="126" t="s">
        <v>1249</v>
      </c>
      <c r="G19" s="124" t="s">
        <v>1250</v>
      </c>
    </row>
    <row r="20" spans="1:8" s="41" customFormat="1" ht="39.950000000000003" customHeight="1">
      <c r="A20" s="169" t="s">
        <v>798</v>
      </c>
      <c r="B20" s="40" t="str">
        <f>IF($A20="","",VLOOKUP($A20,'CATALOGUE PRODUIT'!$A$2:$E$591,2,FALSE))</f>
        <v>LACOSTE</v>
      </c>
      <c r="C20" s="40" t="str">
        <f>IF($A20="","",VLOOKUP($A20,'CATALOGUE PRODUIT'!$A$2:$E$591,3,FALSE))</f>
        <v>LACOSTE ORIGINAL (Vert &amp; Blanc)</v>
      </c>
      <c r="D20" s="40" t="str">
        <f>IF($A20="","",VLOOKUP($A20,'CATALOGUE PRODUIT'!$A$2:$E$591,4,FALSE))</f>
        <v>EDT VAPO 100 ML</v>
      </c>
      <c r="E20" s="40">
        <f>IF($A20="","",VLOOKUP($A20,'CATALOGUE PRODUIT'!$A$2:$E$591,5,FALSE))</f>
        <v>46.490400000000001</v>
      </c>
      <c r="F20" s="170">
        <v>10</v>
      </c>
      <c r="G20" s="194">
        <f t="shared" ref="G20" si="0">+IF(F20="","",E20*F20)</f>
        <v>464.904</v>
      </c>
    </row>
    <row r="21" spans="1:8" s="41" customFormat="1" ht="39.950000000000003" customHeight="1">
      <c r="A21" s="169" t="s">
        <v>1210</v>
      </c>
      <c r="B21" s="40" t="str">
        <f>IF($A21="","",VLOOKUP($A21,'CATALOGUE PRODUIT'!$A$2:$E$591,2,FALSE))</f>
        <v>UNGARO</v>
      </c>
      <c r="C21" s="40" t="str">
        <f>IF($A21="","",VLOOKUP($A21,'CATALOGUE PRODUIT'!$A$2:$E$591,3,FALSE))</f>
        <v>L'AMOUR FOU (nouveau)</v>
      </c>
      <c r="D21" s="40" t="str">
        <f>IF($A21="","",VLOOKUP($A21,'CATALOGUE PRODUIT'!$A$2:$E$591,4,FALSE))</f>
        <v>EDP VAPO 100 ML</v>
      </c>
      <c r="E21" s="40">
        <f>IF($A21="","",VLOOKUP($A21,'CATALOGUE PRODUIT'!$A$2:$E$591,5,FALSE))</f>
        <v>57.2</v>
      </c>
      <c r="F21" s="170">
        <v>10</v>
      </c>
      <c r="G21" s="194">
        <f t="shared" ref="G21:G25" si="1">+IF(F21="","",E21*F21)</f>
        <v>572</v>
      </c>
    </row>
    <row r="22" spans="1:8" s="41" customFormat="1" ht="39.950000000000003" customHeight="1">
      <c r="A22" s="169" t="s">
        <v>403</v>
      </c>
      <c r="B22" s="40" t="str">
        <f>IF($A22="","",VLOOKUP($A22,'CATALOGUE PRODUIT'!$A$2:$E$591,2,FALSE))</f>
        <v>DIOR</v>
      </c>
      <c r="C22" s="40" t="str">
        <f>IF($A22="","",VLOOKUP($A22,'CATALOGUE PRODUIT'!$A$2:$E$591,3,FALSE))</f>
        <v>PURE POISON</v>
      </c>
      <c r="D22" s="40" t="str">
        <f>IF($A22="","",VLOOKUP($A22,'CATALOGUE PRODUIT'!$A$2:$E$591,4,FALSE))</f>
        <v>EDP VAPO 100 ML</v>
      </c>
      <c r="E22" s="40">
        <f>IF($A22="","",VLOOKUP($A22,'CATALOGUE PRODUIT'!$A$2:$E$591,5,FALSE))</f>
        <v>87.811999999999998</v>
      </c>
      <c r="F22" s="170">
        <v>10</v>
      </c>
      <c r="G22" s="194">
        <f t="shared" si="1"/>
        <v>878.12</v>
      </c>
    </row>
    <row r="23" spans="1:8" s="41" customFormat="1" ht="39.950000000000003" customHeight="1">
      <c r="A23" s="169" t="s">
        <v>1224</v>
      </c>
      <c r="B23" s="40" t="str">
        <f>IF($A23="","",VLOOKUP($A23,'CATALOGUE PRODUIT'!$A$2:$E$591,2,FALSE))</f>
        <v>VAN CLEEF &amp; ARPELS</v>
      </c>
      <c r="C23" s="40" t="str">
        <f>IF($A23="","",VLOOKUP($A23,'CATALOGUE PRODUIT'!$A$2:$E$591,3,FALSE))</f>
        <v>FEERIE</v>
      </c>
      <c r="D23" s="40" t="str">
        <f>IF($A23="","",VLOOKUP($A23,'CATALOGUE PRODUIT'!$A$2:$E$591,4,FALSE))</f>
        <v>EDP VAPO 50 ML</v>
      </c>
      <c r="E23" s="40">
        <f>IF($A23="","",VLOOKUP($A23,'CATALOGUE PRODUIT'!$A$2:$E$591,5,FALSE))</f>
        <v>53.3</v>
      </c>
      <c r="F23" s="170">
        <v>5</v>
      </c>
      <c r="G23" s="194">
        <f t="shared" si="1"/>
        <v>266.5</v>
      </c>
      <c r="H23" s="42"/>
    </row>
    <row r="24" spans="1:8" s="41" customFormat="1" ht="39.950000000000003" customHeight="1">
      <c r="A24" s="169" t="s">
        <v>124</v>
      </c>
      <c r="B24" s="40" t="str">
        <f>IF($A24="","",VLOOKUP($A24,'CATALOGUE PRODUIT'!$A$2:$E$591,2,FALSE))</f>
        <v>BOSS HUGO</v>
      </c>
      <c r="C24" s="40" t="str">
        <f>IF($A24="","",VLOOKUP($A24,'CATALOGUE PRODUIT'!$A$2:$E$591,3,FALSE))</f>
        <v>BOSS N°1 (noir)</v>
      </c>
      <c r="D24" s="40" t="str">
        <f>IF($A24="","",VLOOKUP($A24,'CATALOGUE PRODUIT'!$A$2:$E$591,4,FALSE))</f>
        <v>EDT VAPO 125 ML</v>
      </c>
      <c r="E24" s="40">
        <f>IF($A24="","",VLOOKUP($A24,'CATALOGUE PRODUIT'!$A$2:$E$591,5,FALSE))</f>
        <v>45.786000000000001</v>
      </c>
      <c r="F24" s="170">
        <v>20</v>
      </c>
      <c r="G24" s="194">
        <f t="shared" si="1"/>
        <v>915.72</v>
      </c>
    </row>
    <row r="25" spans="1:8" s="41" customFormat="1" ht="39.950000000000003" customHeight="1">
      <c r="A25" s="169" t="s">
        <v>177</v>
      </c>
      <c r="B25" s="40" t="str">
        <f>IF($A25="","",VLOOKUP($A25,'CATALOGUE PRODUIT'!$A$2:$E$591,2,FALSE))</f>
        <v>CACHAREL</v>
      </c>
      <c r="C25" s="40" t="str">
        <f>IF($A25="","",VLOOKUP($A25,'CATALOGUE PRODUIT'!$A$2:$E$591,3,FALSE))</f>
        <v xml:space="preserve">CACHAREL HOMME </v>
      </c>
      <c r="D25" s="40" t="str">
        <f>IF($A25="","",VLOOKUP($A25,'CATALOGUE PRODUIT'!$A$2:$E$591,4,FALSE))</f>
        <v>EDT VAPO 100 ML</v>
      </c>
      <c r="E25" s="40">
        <f>IF($A25="","",VLOOKUP($A25,'CATALOGUE PRODUIT'!$A$2:$E$591,5,FALSE))</f>
        <v>57.044000000000004</v>
      </c>
      <c r="F25" s="170">
        <v>10</v>
      </c>
      <c r="G25" s="194">
        <f t="shared" si="1"/>
        <v>570.44000000000005</v>
      </c>
    </row>
    <row r="26" spans="1:8" s="16" customFormat="1" ht="32.25" customHeight="1">
      <c r="A26" s="204"/>
      <c r="B26" s="204"/>
      <c r="C26" s="204"/>
      <c r="D26" s="204"/>
      <c r="E26" s="216" t="s">
        <v>1283</v>
      </c>
      <c r="F26" s="217"/>
      <c r="G26" s="195">
        <f>SUM(G20:G25)</f>
        <v>3667.6839999999997</v>
      </c>
    </row>
    <row r="27" spans="1:8" s="16" customFormat="1" ht="15.75">
      <c r="A27" s="27"/>
      <c r="B27" s="27"/>
      <c r="C27" s="27"/>
      <c r="D27" s="27"/>
      <c r="E27" s="28"/>
      <c r="F27" s="29"/>
    </row>
    <row r="28" spans="1:8" ht="14.1" customHeight="1">
      <c r="A28" s="200" t="s">
        <v>1244</v>
      </c>
      <c r="B28" s="200"/>
      <c r="C28" s="200"/>
      <c r="D28" s="200"/>
      <c r="E28" s="200"/>
      <c r="F28" s="200"/>
      <c r="G28" s="200"/>
    </row>
    <row r="29" spans="1:8" ht="14.1" customHeight="1">
      <c r="A29" s="231"/>
      <c r="B29" s="231"/>
      <c r="C29" s="231"/>
      <c r="D29" s="231"/>
      <c r="E29" s="231"/>
      <c r="F29" s="231"/>
    </row>
    <row r="30" spans="1:8" ht="14.1" customHeight="1">
      <c r="A30" s="232"/>
      <c r="B30" s="232"/>
      <c r="C30" s="232"/>
      <c r="D30" s="232"/>
      <c r="E30" s="232"/>
      <c r="F30" s="232"/>
    </row>
    <row r="31" spans="1:8" s="30" customFormat="1" ht="14.1" customHeight="1">
      <c r="A31" s="233"/>
      <c r="B31" s="233"/>
      <c r="C31" s="233"/>
      <c r="D31" s="233"/>
      <c r="E31" s="233"/>
      <c r="F31" s="233"/>
    </row>
    <row r="32" spans="1:8" s="30" customFormat="1" ht="14.1" customHeight="1">
      <c r="A32" s="31"/>
      <c r="B32" s="31"/>
      <c r="C32" s="31"/>
      <c r="D32" s="31"/>
      <c r="E32" s="31"/>
      <c r="F32" s="31"/>
    </row>
    <row r="33" spans="1:7" ht="14.1" customHeight="1">
      <c r="A33" s="200" t="s">
        <v>1245</v>
      </c>
      <c r="B33" s="200"/>
      <c r="C33" s="200"/>
      <c r="D33" s="200"/>
      <c r="E33" s="200"/>
      <c r="F33" s="200"/>
      <c r="G33" s="200"/>
    </row>
    <row r="36" spans="1:7" ht="24.75" customHeight="1">
      <c r="A36" s="215" t="s">
        <v>1246</v>
      </c>
      <c r="B36" s="215"/>
      <c r="C36" s="215"/>
      <c r="D36" s="215"/>
      <c r="E36" s="215"/>
      <c r="F36" s="215"/>
      <c r="G36" s="215"/>
    </row>
    <row r="37" spans="1:7" ht="15.75" customHeight="1">
      <c r="A37" s="32"/>
      <c r="B37" s="32"/>
      <c r="C37" s="32"/>
      <c r="D37" s="32"/>
      <c r="E37" s="32"/>
    </row>
    <row r="38" spans="1:7">
      <c r="A38" s="200" t="s">
        <v>1247</v>
      </c>
      <c r="B38" s="200"/>
      <c r="C38" s="200"/>
      <c r="D38" s="200"/>
      <c r="E38" s="200"/>
      <c r="F38" s="200"/>
      <c r="G38" s="200"/>
    </row>
    <row r="39" spans="1:7" ht="15.75">
      <c r="A39" s="215" t="s">
        <v>1248</v>
      </c>
      <c r="B39" s="215"/>
      <c r="C39" s="215"/>
      <c r="D39" s="215"/>
      <c r="E39" s="215"/>
      <c r="F39" s="215"/>
      <c r="G39" s="215"/>
    </row>
  </sheetData>
  <sheetProtection password="C2C6" sheet="1" objects="1" scenarios="1"/>
  <mergeCells count="29">
    <mergeCell ref="A39:G39"/>
    <mergeCell ref="E26:F26"/>
    <mergeCell ref="A14:B14"/>
    <mergeCell ref="A15:B15"/>
    <mergeCell ref="A16:B16"/>
    <mergeCell ref="A17:B17"/>
    <mergeCell ref="C14:G14"/>
    <mergeCell ref="C15:G15"/>
    <mergeCell ref="E16:G16"/>
    <mergeCell ref="E17:G17"/>
    <mergeCell ref="A29:F29"/>
    <mergeCell ref="A30:F30"/>
    <mergeCell ref="A31:F31"/>
    <mergeCell ref="A33:G33"/>
    <mergeCell ref="A38:G38"/>
    <mergeCell ref="A36:G36"/>
    <mergeCell ref="K6:M6"/>
    <mergeCell ref="K8:M8"/>
    <mergeCell ref="A8:G8"/>
    <mergeCell ref="A13:G13"/>
    <mergeCell ref="K11:M11"/>
    <mergeCell ref="K13:M13"/>
    <mergeCell ref="A9:G9"/>
    <mergeCell ref="A28:G28"/>
    <mergeCell ref="A1:F1"/>
    <mergeCell ref="A2:F2"/>
    <mergeCell ref="A3:F3"/>
    <mergeCell ref="A26:D26"/>
    <mergeCell ref="A6:F6"/>
  </mergeCells>
  <dataValidations count="1">
    <dataValidation type="list" allowBlank="1" showInputMessage="1" showErrorMessage="1" sqref="A20:A25">
      <formula1>REF</formula1>
    </dataValidation>
  </dataValidations>
  <hyperlinks>
    <hyperlink ref="C17" r:id="rId1"/>
  </hyperlinks>
  <pageMargins left="0.7" right="0.7" top="0.75" bottom="0.75" header="0.3" footer="0.3"/>
  <pageSetup paperSize="9" scale="52" orientation="portrait" horizontalDpi="300" verticalDpi="3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00"/>
    <pageSetUpPr fitToPage="1"/>
  </sheetPr>
  <dimension ref="A1:M43"/>
  <sheetViews>
    <sheetView topLeftCell="A22" zoomScaleNormal="100" workbookViewId="0">
      <selection activeCell="A39" sqref="A39:G39"/>
    </sheetView>
  </sheetViews>
  <sheetFormatPr baseColWidth="10" defaultColWidth="10.140625" defaultRowHeight="15"/>
  <cols>
    <col min="1" max="1" width="9" bestFit="1" customWidth="1"/>
    <col min="2" max="2" width="18.28515625" customWidth="1"/>
    <col min="3" max="3" width="23.140625" customWidth="1"/>
    <col min="4" max="4" width="19.28515625" customWidth="1"/>
    <col min="5" max="5" width="8.7109375" customWidth="1"/>
    <col min="6" max="6" width="9.28515625" customWidth="1"/>
    <col min="7" max="7" width="11" customWidth="1"/>
    <col min="257" max="257" width="9" bestFit="1" customWidth="1"/>
    <col min="258" max="258" width="46.42578125" customWidth="1"/>
    <col min="259" max="259" width="8.7109375" customWidth="1"/>
    <col min="260" max="260" width="12.140625" customWidth="1"/>
    <col min="261" max="261" width="8.7109375" customWidth="1"/>
    <col min="262" max="262" width="12.140625" customWidth="1"/>
    <col min="513" max="513" width="9" bestFit="1" customWidth="1"/>
    <col min="514" max="514" width="46.42578125" customWidth="1"/>
    <col min="515" max="515" width="8.7109375" customWidth="1"/>
    <col min="516" max="516" width="12.140625" customWidth="1"/>
    <col min="517" max="517" width="8.7109375" customWidth="1"/>
    <col min="518" max="518" width="12.140625" customWidth="1"/>
    <col min="769" max="769" width="9" bestFit="1" customWidth="1"/>
    <col min="770" max="770" width="46.42578125" customWidth="1"/>
    <col min="771" max="771" width="8.7109375" customWidth="1"/>
    <col min="772" max="772" width="12.140625" customWidth="1"/>
    <col min="773" max="773" width="8.7109375" customWidth="1"/>
    <col min="774" max="774" width="12.140625" customWidth="1"/>
    <col min="1025" max="1025" width="9" bestFit="1" customWidth="1"/>
    <col min="1026" max="1026" width="46.42578125" customWidth="1"/>
    <col min="1027" max="1027" width="8.7109375" customWidth="1"/>
    <col min="1028" max="1028" width="12.140625" customWidth="1"/>
    <col min="1029" max="1029" width="8.7109375" customWidth="1"/>
    <col min="1030" max="1030" width="12.140625" customWidth="1"/>
    <col min="1281" max="1281" width="9" bestFit="1" customWidth="1"/>
    <col min="1282" max="1282" width="46.42578125" customWidth="1"/>
    <col min="1283" max="1283" width="8.7109375" customWidth="1"/>
    <col min="1284" max="1284" width="12.140625" customWidth="1"/>
    <col min="1285" max="1285" width="8.7109375" customWidth="1"/>
    <col min="1286" max="1286" width="12.140625" customWidth="1"/>
    <col min="1537" max="1537" width="9" bestFit="1" customWidth="1"/>
    <col min="1538" max="1538" width="46.42578125" customWidth="1"/>
    <col min="1539" max="1539" width="8.7109375" customWidth="1"/>
    <col min="1540" max="1540" width="12.140625" customWidth="1"/>
    <col min="1541" max="1541" width="8.7109375" customWidth="1"/>
    <col min="1542" max="1542" width="12.140625" customWidth="1"/>
    <col min="1793" max="1793" width="9" bestFit="1" customWidth="1"/>
    <col min="1794" max="1794" width="46.42578125" customWidth="1"/>
    <col min="1795" max="1795" width="8.7109375" customWidth="1"/>
    <col min="1796" max="1796" width="12.140625" customWidth="1"/>
    <col min="1797" max="1797" width="8.7109375" customWidth="1"/>
    <col min="1798" max="1798" width="12.140625" customWidth="1"/>
    <col min="2049" max="2049" width="9" bestFit="1" customWidth="1"/>
    <col min="2050" max="2050" width="46.42578125" customWidth="1"/>
    <col min="2051" max="2051" width="8.7109375" customWidth="1"/>
    <col min="2052" max="2052" width="12.140625" customWidth="1"/>
    <col min="2053" max="2053" width="8.7109375" customWidth="1"/>
    <col min="2054" max="2054" width="12.140625" customWidth="1"/>
    <col min="2305" max="2305" width="9" bestFit="1" customWidth="1"/>
    <col min="2306" max="2306" width="46.42578125" customWidth="1"/>
    <col min="2307" max="2307" width="8.7109375" customWidth="1"/>
    <col min="2308" max="2308" width="12.140625" customWidth="1"/>
    <col min="2309" max="2309" width="8.7109375" customWidth="1"/>
    <col min="2310" max="2310" width="12.140625" customWidth="1"/>
    <col min="2561" max="2561" width="9" bestFit="1" customWidth="1"/>
    <col min="2562" max="2562" width="46.42578125" customWidth="1"/>
    <col min="2563" max="2563" width="8.7109375" customWidth="1"/>
    <col min="2564" max="2564" width="12.140625" customWidth="1"/>
    <col min="2565" max="2565" width="8.7109375" customWidth="1"/>
    <col min="2566" max="2566" width="12.140625" customWidth="1"/>
    <col min="2817" max="2817" width="9" bestFit="1" customWidth="1"/>
    <col min="2818" max="2818" width="46.42578125" customWidth="1"/>
    <col min="2819" max="2819" width="8.7109375" customWidth="1"/>
    <col min="2820" max="2820" width="12.140625" customWidth="1"/>
    <col min="2821" max="2821" width="8.7109375" customWidth="1"/>
    <col min="2822" max="2822" width="12.140625" customWidth="1"/>
    <col min="3073" max="3073" width="9" bestFit="1" customWidth="1"/>
    <col min="3074" max="3074" width="46.42578125" customWidth="1"/>
    <col min="3075" max="3075" width="8.7109375" customWidth="1"/>
    <col min="3076" max="3076" width="12.140625" customWidth="1"/>
    <col min="3077" max="3077" width="8.7109375" customWidth="1"/>
    <col min="3078" max="3078" width="12.140625" customWidth="1"/>
    <col min="3329" max="3329" width="9" bestFit="1" customWidth="1"/>
    <col min="3330" max="3330" width="46.42578125" customWidth="1"/>
    <col min="3331" max="3331" width="8.7109375" customWidth="1"/>
    <col min="3332" max="3332" width="12.140625" customWidth="1"/>
    <col min="3333" max="3333" width="8.7109375" customWidth="1"/>
    <col min="3334" max="3334" width="12.140625" customWidth="1"/>
    <col min="3585" max="3585" width="9" bestFit="1" customWidth="1"/>
    <col min="3586" max="3586" width="46.42578125" customWidth="1"/>
    <col min="3587" max="3587" width="8.7109375" customWidth="1"/>
    <col min="3588" max="3588" width="12.140625" customWidth="1"/>
    <col min="3589" max="3589" width="8.7109375" customWidth="1"/>
    <col min="3590" max="3590" width="12.140625" customWidth="1"/>
    <col min="3841" max="3841" width="9" bestFit="1" customWidth="1"/>
    <col min="3842" max="3842" width="46.42578125" customWidth="1"/>
    <col min="3843" max="3843" width="8.7109375" customWidth="1"/>
    <col min="3844" max="3844" width="12.140625" customWidth="1"/>
    <col min="3845" max="3845" width="8.7109375" customWidth="1"/>
    <col min="3846" max="3846" width="12.140625" customWidth="1"/>
    <col min="4097" max="4097" width="9" bestFit="1" customWidth="1"/>
    <col min="4098" max="4098" width="46.42578125" customWidth="1"/>
    <col min="4099" max="4099" width="8.7109375" customWidth="1"/>
    <col min="4100" max="4100" width="12.140625" customWidth="1"/>
    <col min="4101" max="4101" width="8.7109375" customWidth="1"/>
    <col min="4102" max="4102" width="12.140625" customWidth="1"/>
    <col min="4353" max="4353" width="9" bestFit="1" customWidth="1"/>
    <col min="4354" max="4354" width="46.42578125" customWidth="1"/>
    <col min="4355" max="4355" width="8.7109375" customWidth="1"/>
    <col min="4356" max="4356" width="12.140625" customWidth="1"/>
    <col min="4357" max="4357" width="8.7109375" customWidth="1"/>
    <col min="4358" max="4358" width="12.140625" customWidth="1"/>
    <col min="4609" max="4609" width="9" bestFit="1" customWidth="1"/>
    <col min="4610" max="4610" width="46.42578125" customWidth="1"/>
    <col min="4611" max="4611" width="8.7109375" customWidth="1"/>
    <col min="4612" max="4612" width="12.140625" customWidth="1"/>
    <col min="4613" max="4613" width="8.7109375" customWidth="1"/>
    <col min="4614" max="4614" width="12.140625" customWidth="1"/>
    <col min="4865" max="4865" width="9" bestFit="1" customWidth="1"/>
    <col min="4866" max="4866" width="46.42578125" customWidth="1"/>
    <col min="4867" max="4867" width="8.7109375" customWidth="1"/>
    <col min="4868" max="4868" width="12.140625" customWidth="1"/>
    <col min="4869" max="4869" width="8.7109375" customWidth="1"/>
    <col min="4870" max="4870" width="12.140625" customWidth="1"/>
    <col min="5121" max="5121" width="9" bestFit="1" customWidth="1"/>
    <col min="5122" max="5122" width="46.42578125" customWidth="1"/>
    <col min="5123" max="5123" width="8.7109375" customWidth="1"/>
    <col min="5124" max="5124" width="12.140625" customWidth="1"/>
    <col min="5125" max="5125" width="8.7109375" customWidth="1"/>
    <col min="5126" max="5126" width="12.140625" customWidth="1"/>
    <col min="5377" max="5377" width="9" bestFit="1" customWidth="1"/>
    <col min="5378" max="5378" width="46.42578125" customWidth="1"/>
    <col min="5379" max="5379" width="8.7109375" customWidth="1"/>
    <col min="5380" max="5380" width="12.140625" customWidth="1"/>
    <col min="5381" max="5381" width="8.7109375" customWidth="1"/>
    <col min="5382" max="5382" width="12.140625" customWidth="1"/>
    <col min="5633" max="5633" width="9" bestFit="1" customWidth="1"/>
    <col min="5634" max="5634" width="46.42578125" customWidth="1"/>
    <col min="5635" max="5635" width="8.7109375" customWidth="1"/>
    <col min="5636" max="5636" width="12.140625" customWidth="1"/>
    <col min="5637" max="5637" width="8.7109375" customWidth="1"/>
    <col min="5638" max="5638" width="12.140625" customWidth="1"/>
    <col min="5889" max="5889" width="9" bestFit="1" customWidth="1"/>
    <col min="5890" max="5890" width="46.42578125" customWidth="1"/>
    <col min="5891" max="5891" width="8.7109375" customWidth="1"/>
    <col min="5892" max="5892" width="12.140625" customWidth="1"/>
    <col min="5893" max="5893" width="8.7109375" customWidth="1"/>
    <col min="5894" max="5894" width="12.140625" customWidth="1"/>
    <col min="6145" max="6145" width="9" bestFit="1" customWidth="1"/>
    <col min="6146" max="6146" width="46.42578125" customWidth="1"/>
    <col min="6147" max="6147" width="8.7109375" customWidth="1"/>
    <col min="6148" max="6148" width="12.140625" customWidth="1"/>
    <col min="6149" max="6149" width="8.7109375" customWidth="1"/>
    <col min="6150" max="6150" width="12.140625" customWidth="1"/>
    <col min="6401" max="6401" width="9" bestFit="1" customWidth="1"/>
    <col min="6402" max="6402" width="46.42578125" customWidth="1"/>
    <col min="6403" max="6403" width="8.7109375" customWidth="1"/>
    <col min="6404" max="6404" width="12.140625" customWidth="1"/>
    <col min="6405" max="6405" width="8.7109375" customWidth="1"/>
    <col min="6406" max="6406" width="12.140625" customWidth="1"/>
    <col min="6657" max="6657" width="9" bestFit="1" customWidth="1"/>
    <col min="6658" max="6658" width="46.42578125" customWidth="1"/>
    <col min="6659" max="6659" width="8.7109375" customWidth="1"/>
    <col min="6660" max="6660" width="12.140625" customWidth="1"/>
    <col min="6661" max="6661" width="8.7109375" customWidth="1"/>
    <col min="6662" max="6662" width="12.140625" customWidth="1"/>
    <col min="6913" max="6913" width="9" bestFit="1" customWidth="1"/>
    <col min="6914" max="6914" width="46.42578125" customWidth="1"/>
    <col min="6915" max="6915" width="8.7109375" customWidth="1"/>
    <col min="6916" max="6916" width="12.140625" customWidth="1"/>
    <col min="6917" max="6917" width="8.7109375" customWidth="1"/>
    <col min="6918" max="6918" width="12.140625" customWidth="1"/>
    <col min="7169" max="7169" width="9" bestFit="1" customWidth="1"/>
    <col min="7170" max="7170" width="46.42578125" customWidth="1"/>
    <col min="7171" max="7171" width="8.7109375" customWidth="1"/>
    <col min="7172" max="7172" width="12.140625" customWidth="1"/>
    <col min="7173" max="7173" width="8.7109375" customWidth="1"/>
    <col min="7174" max="7174" width="12.140625" customWidth="1"/>
    <col min="7425" max="7425" width="9" bestFit="1" customWidth="1"/>
    <col min="7426" max="7426" width="46.42578125" customWidth="1"/>
    <col min="7427" max="7427" width="8.7109375" customWidth="1"/>
    <col min="7428" max="7428" width="12.140625" customWidth="1"/>
    <col min="7429" max="7429" width="8.7109375" customWidth="1"/>
    <col min="7430" max="7430" width="12.140625" customWidth="1"/>
    <col min="7681" max="7681" width="9" bestFit="1" customWidth="1"/>
    <col min="7682" max="7682" width="46.42578125" customWidth="1"/>
    <col min="7683" max="7683" width="8.7109375" customWidth="1"/>
    <col min="7684" max="7684" width="12.140625" customWidth="1"/>
    <col min="7685" max="7685" width="8.7109375" customWidth="1"/>
    <col min="7686" max="7686" width="12.140625" customWidth="1"/>
    <col min="7937" max="7937" width="9" bestFit="1" customWidth="1"/>
    <col min="7938" max="7938" width="46.42578125" customWidth="1"/>
    <col min="7939" max="7939" width="8.7109375" customWidth="1"/>
    <col min="7940" max="7940" width="12.140625" customWidth="1"/>
    <col min="7941" max="7941" width="8.7109375" customWidth="1"/>
    <col min="7942" max="7942" width="12.140625" customWidth="1"/>
    <col min="8193" max="8193" width="9" bestFit="1" customWidth="1"/>
    <col min="8194" max="8194" width="46.42578125" customWidth="1"/>
    <col min="8195" max="8195" width="8.7109375" customWidth="1"/>
    <col min="8196" max="8196" width="12.140625" customWidth="1"/>
    <col min="8197" max="8197" width="8.7109375" customWidth="1"/>
    <col min="8198" max="8198" width="12.140625" customWidth="1"/>
    <col min="8449" max="8449" width="9" bestFit="1" customWidth="1"/>
    <col min="8450" max="8450" width="46.42578125" customWidth="1"/>
    <col min="8451" max="8451" width="8.7109375" customWidth="1"/>
    <col min="8452" max="8452" width="12.140625" customWidth="1"/>
    <col min="8453" max="8453" width="8.7109375" customWidth="1"/>
    <col min="8454" max="8454" width="12.140625" customWidth="1"/>
    <col min="8705" max="8705" width="9" bestFit="1" customWidth="1"/>
    <col min="8706" max="8706" width="46.42578125" customWidth="1"/>
    <col min="8707" max="8707" width="8.7109375" customWidth="1"/>
    <col min="8708" max="8708" width="12.140625" customWidth="1"/>
    <col min="8709" max="8709" width="8.7109375" customWidth="1"/>
    <col min="8710" max="8710" width="12.140625" customWidth="1"/>
    <col min="8961" max="8961" width="9" bestFit="1" customWidth="1"/>
    <col min="8962" max="8962" width="46.42578125" customWidth="1"/>
    <col min="8963" max="8963" width="8.7109375" customWidth="1"/>
    <col min="8964" max="8964" width="12.140625" customWidth="1"/>
    <col min="8965" max="8965" width="8.7109375" customWidth="1"/>
    <col min="8966" max="8966" width="12.140625" customWidth="1"/>
    <col min="9217" max="9217" width="9" bestFit="1" customWidth="1"/>
    <col min="9218" max="9218" width="46.42578125" customWidth="1"/>
    <col min="9219" max="9219" width="8.7109375" customWidth="1"/>
    <col min="9220" max="9220" width="12.140625" customWidth="1"/>
    <col min="9221" max="9221" width="8.7109375" customWidth="1"/>
    <col min="9222" max="9222" width="12.140625" customWidth="1"/>
    <col min="9473" max="9473" width="9" bestFit="1" customWidth="1"/>
    <col min="9474" max="9474" width="46.42578125" customWidth="1"/>
    <col min="9475" max="9475" width="8.7109375" customWidth="1"/>
    <col min="9476" max="9476" width="12.140625" customWidth="1"/>
    <col min="9477" max="9477" width="8.7109375" customWidth="1"/>
    <col min="9478" max="9478" width="12.140625" customWidth="1"/>
    <col min="9729" max="9729" width="9" bestFit="1" customWidth="1"/>
    <col min="9730" max="9730" width="46.42578125" customWidth="1"/>
    <col min="9731" max="9731" width="8.7109375" customWidth="1"/>
    <col min="9732" max="9732" width="12.140625" customWidth="1"/>
    <col min="9733" max="9733" width="8.7109375" customWidth="1"/>
    <col min="9734" max="9734" width="12.140625" customWidth="1"/>
    <col min="9985" max="9985" width="9" bestFit="1" customWidth="1"/>
    <col min="9986" max="9986" width="46.42578125" customWidth="1"/>
    <col min="9987" max="9987" width="8.7109375" customWidth="1"/>
    <col min="9988" max="9988" width="12.140625" customWidth="1"/>
    <col min="9989" max="9989" width="8.7109375" customWidth="1"/>
    <col min="9990" max="9990" width="12.140625" customWidth="1"/>
    <col min="10241" max="10241" width="9" bestFit="1" customWidth="1"/>
    <col min="10242" max="10242" width="46.42578125" customWidth="1"/>
    <col min="10243" max="10243" width="8.7109375" customWidth="1"/>
    <col min="10244" max="10244" width="12.140625" customWidth="1"/>
    <col min="10245" max="10245" width="8.7109375" customWidth="1"/>
    <col min="10246" max="10246" width="12.140625" customWidth="1"/>
    <col min="10497" max="10497" width="9" bestFit="1" customWidth="1"/>
    <col min="10498" max="10498" width="46.42578125" customWidth="1"/>
    <col min="10499" max="10499" width="8.7109375" customWidth="1"/>
    <col min="10500" max="10500" width="12.140625" customWidth="1"/>
    <col min="10501" max="10501" width="8.7109375" customWidth="1"/>
    <col min="10502" max="10502" width="12.140625" customWidth="1"/>
    <col min="10753" max="10753" width="9" bestFit="1" customWidth="1"/>
    <col min="10754" max="10754" width="46.42578125" customWidth="1"/>
    <col min="10755" max="10755" width="8.7109375" customWidth="1"/>
    <col min="10756" max="10756" width="12.140625" customWidth="1"/>
    <col min="10757" max="10757" width="8.7109375" customWidth="1"/>
    <col min="10758" max="10758" width="12.140625" customWidth="1"/>
    <col min="11009" max="11009" width="9" bestFit="1" customWidth="1"/>
    <col min="11010" max="11010" width="46.42578125" customWidth="1"/>
    <col min="11011" max="11011" width="8.7109375" customWidth="1"/>
    <col min="11012" max="11012" width="12.140625" customWidth="1"/>
    <col min="11013" max="11013" width="8.7109375" customWidth="1"/>
    <col min="11014" max="11014" width="12.140625" customWidth="1"/>
    <col min="11265" max="11265" width="9" bestFit="1" customWidth="1"/>
    <col min="11266" max="11266" width="46.42578125" customWidth="1"/>
    <col min="11267" max="11267" width="8.7109375" customWidth="1"/>
    <col min="11268" max="11268" width="12.140625" customWidth="1"/>
    <col min="11269" max="11269" width="8.7109375" customWidth="1"/>
    <col min="11270" max="11270" width="12.140625" customWidth="1"/>
    <col min="11521" max="11521" width="9" bestFit="1" customWidth="1"/>
    <col min="11522" max="11522" width="46.42578125" customWidth="1"/>
    <col min="11523" max="11523" width="8.7109375" customWidth="1"/>
    <col min="11524" max="11524" width="12.140625" customWidth="1"/>
    <col min="11525" max="11525" width="8.7109375" customWidth="1"/>
    <col min="11526" max="11526" width="12.140625" customWidth="1"/>
    <col min="11777" max="11777" width="9" bestFit="1" customWidth="1"/>
    <col min="11778" max="11778" width="46.42578125" customWidth="1"/>
    <col min="11779" max="11779" width="8.7109375" customWidth="1"/>
    <col min="11780" max="11780" width="12.140625" customWidth="1"/>
    <col min="11781" max="11781" width="8.7109375" customWidth="1"/>
    <col min="11782" max="11782" width="12.140625" customWidth="1"/>
    <col min="12033" max="12033" width="9" bestFit="1" customWidth="1"/>
    <col min="12034" max="12034" width="46.42578125" customWidth="1"/>
    <col min="12035" max="12035" width="8.7109375" customWidth="1"/>
    <col min="12036" max="12036" width="12.140625" customWidth="1"/>
    <col min="12037" max="12037" width="8.7109375" customWidth="1"/>
    <col min="12038" max="12038" width="12.140625" customWidth="1"/>
    <col min="12289" max="12289" width="9" bestFit="1" customWidth="1"/>
    <col min="12290" max="12290" width="46.42578125" customWidth="1"/>
    <col min="12291" max="12291" width="8.7109375" customWidth="1"/>
    <col min="12292" max="12292" width="12.140625" customWidth="1"/>
    <col min="12293" max="12293" width="8.7109375" customWidth="1"/>
    <col min="12294" max="12294" width="12.140625" customWidth="1"/>
    <col min="12545" max="12545" width="9" bestFit="1" customWidth="1"/>
    <col min="12546" max="12546" width="46.42578125" customWidth="1"/>
    <col min="12547" max="12547" width="8.7109375" customWidth="1"/>
    <col min="12548" max="12548" width="12.140625" customWidth="1"/>
    <col min="12549" max="12549" width="8.7109375" customWidth="1"/>
    <col min="12550" max="12550" width="12.140625" customWidth="1"/>
    <col min="12801" max="12801" width="9" bestFit="1" customWidth="1"/>
    <col min="12802" max="12802" width="46.42578125" customWidth="1"/>
    <col min="12803" max="12803" width="8.7109375" customWidth="1"/>
    <col min="12804" max="12804" width="12.140625" customWidth="1"/>
    <col min="12805" max="12805" width="8.7109375" customWidth="1"/>
    <col min="12806" max="12806" width="12.140625" customWidth="1"/>
    <col min="13057" max="13057" width="9" bestFit="1" customWidth="1"/>
    <col min="13058" max="13058" width="46.42578125" customWidth="1"/>
    <col min="13059" max="13059" width="8.7109375" customWidth="1"/>
    <col min="13060" max="13060" width="12.140625" customWidth="1"/>
    <col min="13061" max="13061" width="8.7109375" customWidth="1"/>
    <col min="13062" max="13062" width="12.140625" customWidth="1"/>
    <col min="13313" max="13313" width="9" bestFit="1" customWidth="1"/>
    <col min="13314" max="13314" width="46.42578125" customWidth="1"/>
    <col min="13315" max="13315" width="8.7109375" customWidth="1"/>
    <col min="13316" max="13316" width="12.140625" customWidth="1"/>
    <col min="13317" max="13317" width="8.7109375" customWidth="1"/>
    <col min="13318" max="13318" width="12.140625" customWidth="1"/>
    <col min="13569" max="13569" width="9" bestFit="1" customWidth="1"/>
    <col min="13570" max="13570" width="46.42578125" customWidth="1"/>
    <col min="13571" max="13571" width="8.7109375" customWidth="1"/>
    <col min="13572" max="13572" width="12.140625" customWidth="1"/>
    <col min="13573" max="13573" width="8.7109375" customWidth="1"/>
    <col min="13574" max="13574" width="12.140625" customWidth="1"/>
    <col min="13825" max="13825" width="9" bestFit="1" customWidth="1"/>
    <col min="13826" max="13826" width="46.42578125" customWidth="1"/>
    <col min="13827" max="13827" width="8.7109375" customWidth="1"/>
    <col min="13828" max="13828" width="12.140625" customWidth="1"/>
    <col min="13829" max="13829" width="8.7109375" customWidth="1"/>
    <col min="13830" max="13830" width="12.140625" customWidth="1"/>
    <col min="14081" max="14081" width="9" bestFit="1" customWidth="1"/>
    <col min="14082" max="14082" width="46.42578125" customWidth="1"/>
    <col min="14083" max="14083" width="8.7109375" customWidth="1"/>
    <col min="14084" max="14084" width="12.140625" customWidth="1"/>
    <col min="14085" max="14085" width="8.7109375" customWidth="1"/>
    <col min="14086" max="14086" width="12.140625" customWidth="1"/>
    <col min="14337" max="14337" width="9" bestFit="1" customWidth="1"/>
    <col min="14338" max="14338" width="46.42578125" customWidth="1"/>
    <col min="14339" max="14339" width="8.7109375" customWidth="1"/>
    <col min="14340" max="14340" width="12.140625" customWidth="1"/>
    <col min="14341" max="14341" width="8.7109375" customWidth="1"/>
    <col min="14342" max="14342" width="12.140625" customWidth="1"/>
    <col min="14593" max="14593" width="9" bestFit="1" customWidth="1"/>
    <col min="14594" max="14594" width="46.42578125" customWidth="1"/>
    <col min="14595" max="14595" width="8.7109375" customWidth="1"/>
    <col min="14596" max="14596" width="12.140625" customWidth="1"/>
    <col min="14597" max="14597" width="8.7109375" customWidth="1"/>
    <col min="14598" max="14598" width="12.140625" customWidth="1"/>
    <col min="14849" max="14849" width="9" bestFit="1" customWidth="1"/>
    <col min="14850" max="14850" width="46.42578125" customWidth="1"/>
    <col min="14851" max="14851" width="8.7109375" customWidth="1"/>
    <col min="14852" max="14852" width="12.140625" customWidth="1"/>
    <col min="14853" max="14853" width="8.7109375" customWidth="1"/>
    <col min="14854" max="14854" width="12.140625" customWidth="1"/>
    <col min="15105" max="15105" width="9" bestFit="1" customWidth="1"/>
    <col min="15106" max="15106" width="46.42578125" customWidth="1"/>
    <col min="15107" max="15107" width="8.7109375" customWidth="1"/>
    <col min="15108" max="15108" width="12.140625" customWidth="1"/>
    <col min="15109" max="15109" width="8.7109375" customWidth="1"/>
    <col min="15110" max="15110" width="12.140625" customWidth="1"/>
    <col min="15361" max="15361" width="9" bestFit="1" customWidth="1"/>
    <col min="15362" max="15362" width="46.42578125" customWidth="1"/>
    <col min="15363" max="15363" width="8.7109375" customWidth="1"/>
    <col min="15364" max="15364" width="12.140625" customWidth="1"/>
    <col min="15365" max="15365" width="8.7109375" customWidth="1"/>
    <col min="15366" max="15366" width="12.140625" customWidth="1"/>
    <col min="15617" max="15617" width="9" bestFit="1" customWidth="1"/>
    <col min="15618" max="15618" width="46.42578125" customWidth="1"/>
    <col min="15619" max="15619" width="8.7109375" customWidth="1"/>
    <col min="15620" max="15620" width="12.140625" customWidth="1"/>
    <col min="15621" max="15621" width="8.7109375" customWidth="1"/>
    <col min="15622" max="15622" width="12.140625" customWidth="1"/>
    <col min="15873" max="15873" width="9" bestFit="1" customWidth="1"/>
    <col min="15874" max="15874" width="46.42578125" customWidth="1"/>
    <col min="15875" max="15875" width="8.7109375" customWidth="1"/>
    <col min="15876" max="15876" width="12.140625" customWidth="1"/>
    <col min="15877" max="15877" width="8.7109375" customWidth="1"/>
    <col min="15878" max="15878" width="12.140625" customWidth="1"/>
    <col min="16129" max="16129" width="9" bestFit="1" customWidth="1"/>
    <col min="16130" max="16130" width="46.42578125" customWidth="1"/>
    <col min="16131" max="16131" width="8.7109375" customWidth="1"/>
    <col min="16132" max="16132" width="12.140625" customWidth="1"/>
    <col min="16133" max="16133" width="8.7109375" customWidth="1"/>
    <col min="16134" max="16134" width="12.140625" customWidth="1"/>
  </cols>
  <sheetData>
    <row r="1" spans="1:13" ht="18">
      <c r="A1" s="201"/>
      <c r="B1" s="201"/>
      <c r="C1" s="201"/>
      <c r="D1" s="201"/>
      <c r="E1" s="201"/>
      <c r="F1" s="201"/>
      <c r="G1" s="13"/>
    </row>
    <row r="2" spans="1:13">
      <c r="A2" s="202"/>
      <c r="B2" s="202"/>
      <c r="C2" s="202"/>
      <c r="D2" s="202"/>
      <c r="E2" s="202"/>
      <c r="F2" s="202"/>
      <c r="G2" s="13"/>
    </row>
    <row r="3" spans="1:13">
      <c r="A3" s="203"/>
      <c r="B3" s="203"/>
      <c r="C3" s="203"/>
      <c r="D3" s="203"/>
      <c r="E3" s="203"/>
      <c r="F3" s="203"/>
      <c r="G3" s="14"/>
    </row>
    <row r="4" spans="1:13">
      <c r="A4" s="15"/>
      <c r="B4" s="15"/>
      <c r="C4" s="15"/>
      <c r="D4" s="15"/>
      <c r="E4" s="15"/>
      <c r="F4" s="15"/>
      <c r="G4" s="14"/>
    </row>
    <row r="5" spans="1:13">
      <c r="A5" s="15"/>
      <c r="B5" s="15"/>
      <c r="C5" s="15"/>
      <c r="D5" s="15"/>
      <c r="E5" s="15"/>
      <c r="F5" s="15"/>
      <c r="G5" s="14"/>
    </row>
    <row r="6" spans="1:13">
      <c r="A6" s="36" t="s">
        <v>1278</v>
      </c>
      <c r="B6" s="15"/>
      <c r="C6" s="15"/>
      <c r="D6" s="15"/>
      <c r="E6" s="15"/>
      <c r="F6" s="15"/>
      <c r="G6" s="14"/>
    </row>
    <row r="7" spans="1:13">
      <c r="A7" s="36" t="s">
        <v>1280</v>
      </c>
      <c r="B7" s="15"/>
      <c r="C7" s="15"/>
      <c r="D7" s="15"/>
      <c r="E7" s="15"/>
      <c r="F7" s="15"/>
      <c r="G7" s="14"/>
    </row>
    <row r="8" spans="1:13">
      <c r="A8" s="36" t="s">
        <v>1279</v>
      </c>
      <c r="B8" s="15"/>
      <c r="C8" s="15"/>
      <c r="D8" s="15"/>
      <c r="E8" s="15"/>
      <c r="F8" s="15"/>
      <c r="G8" s="14"/>
    </row>
    <row r="9" spans="1:13">
      <c r="A9" s="15"/>
      <c r="B9" s="15"/>
      <c r="C9" s="15"/>
      <c r="D9" s="15"/>
      <c r="E9" s="15"/>
      <c r="F9" s="15"/>
      <c r="G9" s="14"/>
    </row>
    <row r="10" spans="1:13" s="16" customFormat="1" ht="33.75">
      <c r="A10" s="237" t="s">
        <v>1310</v>
      </c>
      <c r="B10" s="238"/>
      <c r="C10" s="238"/>
      <c r="D10" s="238"/>
      <c r="E10" s="238"/>
      <c r="F10" s="239">
        <v>435</v>
      </c>
      <c r="G10" s="240"/>
      <c r="K10" s="208"/>
      <c r="L10" s="208"/>
      <c r="M10" s="208"/>
    </row>
    <row r="11" spans="1:13" s="16" customFormat="1" ht="20.25" customHeight="1">
      <c r="A11" s="146"/>
      <c r="B11" s="146"/>
      <c r="C11" s="146"/>
      <c r="D11" s="146"/>
      <c r="E11" s="146"/>
      <c r="F11" s="146"/>
      <c r="G11" s="146"/>
      <c r="K11" s="145"/>
      <c r="L11" s="145"/>
      <c r="M11" s="145"/>
    </row>
    <row r="12" spans="1:13" s="16" customFormat="1" ht="17.25" customHeight="1">
      <c r="A12" s="163" t="s">
        <v>1239</v>
      </c>
      <c r="B12" s="176">
        <v>41955</v>
      </c>
      <c r="C12" s="49"/>
      <c r="D12" s="49"/>
      <c r="E12" s="49"/>
      <c r="F12" s="49"/>
      <c r="G12" s="49"/>
      <c r="K12" s="18"/>
      <c r="L12" s="18"/>
      <c r="M12" s="18"/>
    </row>
    <row r="13" spans="1:13" s="16" customFormat="1" ht="18.75">
      <c r="A13" s="17"/>
      <c r="B13" s="17"/>
      <c r="C13" s="17"/>
      <c r="D13" s="17"/>
      <c r="E13" s="17"/>
      <c r="F13" s="17"/>
      <c r="K13" s="18"/>
      <c r="L13" s="18"/>
      <c r="M13" s="18"/>
    </row>
    <row r="14" spans="1:13" s="23" customFormat="1" ht="18">
      <c r="C14" s="234" t="s">
        <v>1311</v>
      </c>
      <c r="D14" s="235"/>
      <c r="E14" s="235"/>
      <c r="F14" s="235"/>
      <c r="G14" s="236"/>
      <c r="K14" s="208"/>
      <c r="L14" s="208"/>
      <c r="M14" s="208"/>
    </row>
    <row r="15" spans="1:13" s="23" customFormat="1" ht="18.75">
      <c r="A15" s="33"/>
      <c r="B15" s="37"/>
      <c r="C15" s="46"/>
      <c r="D15" s="47"/>
      <c r="E15" s="47"/>
      <c r="F15" s="47"/>
      <c r="G15" s="48"/>
      <c r="K15" s="18"/>
      <c r="L15" s="18"/>
      <c r="M15" s="18"/>
    </row>
    <row r="16" spans="1:13" s="23" customFormat="1" ht="18">
      <c r="A16" s="33"/>
      <c r="B16" s="37"/>
      <c r="C16" s="243" t="str">
        <f>IF('BULLETIN DE COMMANDE'!C14="","",'BULLETIN DE COMMANDE'!C14:G14)</f>
        <v>LA BRISE DES PARFUMS</v>
      </c>
      <c r="D16" s="244"/>
      <c r="E16" s="244"/>
      <c r="F16" s="244"/>
      <c r="G16" s="245"/>
      <c r="K16" s="18"/>
      <c r="L16" s="18"/>
      <c r="M16" s="18"/>
    </row>
    <row r="17" spans="1:13" s="23" customFormat="1" ht="18">
      <c r="A17" s="33"/>
      <c r="B17" s="37"/>
      <c r="C17" s="243" t="str">
        <f>IF('BULLETIN DE COMMANDE'!C15="","",'BULLETIN DE COMMANDE'!C15:G15)</f>
        <v>10 RUE GRANDE</v>
      </c>
      <c r="D17" s="244"/>
      <c r="E17" s="244"/>
      <c r="F17" s="244"/>
      <c r="G17" s="245"/>
      <c r="K17" s="18"/>
      <c r="L17" s="18"/>
      <c r="M17" s="18"/>
    </row>
    <row r="18" spans="1:13" s="23" customFormat="1" ht="18">
      <c r="A18" s="33"/>
      <c r="B18" s="37"/>
      <c r="C18" s="187"/>
      <c r="D18" s="188"/>
      <c r="E18" s="188"/>
      <c r="F18" s="188"/>
      <c r="G18" s="189"/>
      <c r="K18" s="18"/>
      <c r="L18" s="18"/>
      <c r="M18" s="18"/>
    </row>
    <row r="19" spans="1:13" s="23" customFormat="1" ht="18">
      <c r="A19" s="33"/>
      <c r="B19" s="37"/>
      <c r="C19" s="190" t="str">
        <f>IF('BULLETIN DE COMMANDE'!C16="","",'BULLETIN DE COMMANDE'!C16:G16)</f>
        <v>04100</v>
      </c>
      <c r="D19" s="241" t="str">
        <f>IF('BULLETIN DE COMMANDE'!E16="","",'BULLETIN DE COMMANDE'!E16)</f>
        <v>MANOSQUE</v>
      </c>
      <c r="E19" s="241"/>
      <c r="F19" s="241"/>
      <c r="G19" s="242"/>
      <c r="K19" s="18"/>
      <c r="L19" s="18"/>
      <c r="M19" s="18"/>
    </row>
    <row r="20" spans="1:13" s="23" customFormat="1" ht="18.75">
      <c r="A20" s="22"/>
      <c r="B20" s="22"/>
      <c r="C20" s="39"/>
      <c r="D20" s="39"/>
      <c r="E20" s="39"/>
      <c r="F20" s="39"/>
      <c r="K20" s="18"/>
      <c r="L20" s="18"/>
      <c r="M20" s="18"/>
    </row>
    <row r="21" spans="1:13" ht="9.9499999999999993" customHeight="1">
      <c r="A21" s="24"/>
      <c r="B21" s="24"/>
      <c r="C21" s="24"/>
      <c r="D21" s="24"/>
      <c r="E21" s="24"/>
      <c r="F21" s="24"/>
    </row>
    <row r="22" spans="1:13" s="25" customFormat="1" ht="38.25">
      <c r="A22" s="127" t="s">
        <v>1281</v>
      </c>
      <c r="B22" s="127" t="s">
        <v>0</v>
      </c>
      <c r="C22" s="128" t="s">
        <v>2</v>
      </c>
      <c r="D22" s="128" t="s">
        <v>1252</v>
      </c>
      <c r="E22" s="129" t="s">
        <v>1243</v>
      </c>
      <c r="F22" s="129" t="s">
        <v>1249</v>
      </c>
      <c r="G22" s="127" t="s">
        <v>1250</v>
      </c>
    </row>
    <row r="23" spans="1:13" s="16" customFormat="1" ht="39.950000000000003" customHeight="1">
      <c r="A23" s="43" t="str">
        <f>IF('BULLETIN DE COMMANDE'!A20="","",'BULLETIN DE COMMANDE'!A20)</f>
        <v>LAC7</v>
      </c>
      <c r="B23" s="43" t="str">
        <f>IF('BULLETIN DE COMMANDE'!B20="","",'BULLETIN DE COMMANDE'!B20)</f>
        <v>LACOSTE</v>
      </c>
      <c r="C23" s="43" t="str">
        <f>IF('BULLETIN DE COMMANDE'!C20="","",'BULLETIN DE COMMANDE'!C20)</f>
        <v>LACOSTE ORIGINAL (Vert &amp; Blanc)</v>
      </c>
      <c r="D23" s="43" t="str">
        <f>IF('BULLETIN DE COMMANDE'!D20="","",'BULLETIN DE COMMANDE'!D20)</f>
        <v>EDT VAPO 100 ML</v>
      </c>
      <c r="E23" s="43">
        <f>IF('BULLETIN DE COMMANDE'!E20="","",'BULLETIN DE COMMANDE'!E20)</f>
        <v>46.490400000000001</v>
      </c>
      <c r="F23" s="43">
        <f>IF('BULLETIN DE COMMANDE'!F20="","",'BULLETIN DE COMMANDE'!F20)</f>
        <v>10</v>
      </c>
      <c r="G23" s="40">
        <f>+IF(F23="","",E23*F23)</f>
        <v>464.904</v>
      </c>
    </row>
    <row r="24" spans="1:13" s="16" customFormat="1" ht="39.950000000000003" customHeight="1">
      <c r="A24" s="43" t="str">
        <f>IF('BULLETIN DE COMMANDE'!A21="","",'BULLETIN DE COMMANDE'!A21)</f>
        <v>UNG1</v>
      </c>
      <c r="B24" s="43" t="str">
        <f>IF('BULLETIN DE COMMANDE'!B21="","",'BULLETIN DE COMMANDE'!B21)</f>
        <v>UNGARO</v>
      </c>
      <c r="C24" s="43" t="str">
        <f>IF('BULLETIN DE COMMANDE'!C21="","",'BULLETIN DE COMMANDE'!C21)</f>
        <v>L'AMOUR FOU (nouveau)</v>
      </c>
      <c r="D24" s="43" t="str">
        <f>IF('BULLETIN DE COMMANDE'!D21="","",'BULLETIN DE COMMANDE'!D21)</f>
        <v>EDP VAPO 100 ML</v>
      </c>
      <c r="E24" s="43">
        <f>IF('BULLETIN DE COMMANDE'!E21="","",'BULLETIN DE COMMANDE'!E21)</f>
        <v>57.2</v>
      </c>
      <c r="F24" s="43">
        <f>IF('BULLETIN DE COMMANDE'!F21="","",'BULLETIN DE COMMANDE'!F21)</f>
        <v>10</v>
      </c>
      <c r="G24" s="40">
        <f t="shared" ref="G24:G28" si="0">+IF(F24="","",E24*F24)</f>
        <v>572</v>
      </c>
    </row>
    <row r="25" spans="1:13" s="16" customFormat="1" ht="39.950000000000003" customHeight="1">
      <c r="A25" s="43" t="str">
        <f>IF('BULLETIN DE COMMANDE'!A22="","",'BULLETIN DE COMMANDE'!A22)</f>
        <v>DIO5</v>
      </c>
      <c r="B25" s="43" t="str">
        <f>IF('BULLETIN DE COMMANDE'!B22="","",'BULLETIN DE COMMANDE'!B22)</f>
        <v>DIOR</v>
      </c>
      <c r="C25" s="43" t="str">
        <f>IF('BULLETIN DE COMMANDE'!C22="","",'BULLETIN DE COMMANDE'!C22)</f>
        <v>PURE POISON</v>
      </c>
      <c r="D25" s="43" t="str">
        <f>IF('BULLETIN DE COMMANDE'!D22="","",'BULLETIN DE COMMANDE'!D22)</f>
        <v>EDP VAPO 100 ML</v>
      </c>
      <c r="E25" s="43">
        <f>IF('BULLETIN DE COMMANDE'!E22="","",'BULLETIN DE COMMANDE'!E22)</f>
        <v>87.811999999999998</v>
      </c>
      <c r="F25" s="43">
        <f>IF('BULLETIN DE COMMANDE'!F22="","",'BULLETIN DE COMMANDE'!F22)</f>
        <v>10</v>
      </c>
      <c r="G25" s="40">
        <f t="shared" si="0"/>
        <v>878.12</v>
      </c>
    </row>
    <row r="26" spans="1:13" s="16" customFormat="1" ht="39.950000000000003" customHeight="1">
      <c r="A26" s="43" t="str">
        <f>IF('BULLETIN DE COMMANDE'!A23="","",'BULLETIN DE COMMANDE'!A23)</f>
        <v>VAN3</v>
      </c>
      <c r="B26" s="43" t="str">
        <f>IF('BULLETIN DE COMMANDE'!B23="","",'BULLETIN DE COMMANDE'!B23)</f>
        <v>VAN CLEEF &amp; ARPELS</v>
      </c>
      <c r="C26" s="43" t="str">
        <f>IF('BULLETIN DE COMMANDE'!C23="","",'BULLETIN DE COMMANDE'!C23)</f>
        <v>FEERIE</v>
      </c>
      <c r="D26" s="43" t="str">
        <f>IF('BULLETIN DE COMMANDE'!D23="","",'BULLETIN DE COMMANDE'!D23)</f>
        <v>EDP VAPO 50 ML</v>
      </c>
      <c r="E26" s="43">
        <f>IF('BULLETIN DE COMMANDE'!E23="","",'BULLETIN DE COMMANDE'!E23)</f>
        <v>53.3</v>
      </c>
      <c r="F26" s="43">
        <f>IF('BULLETIN DE COMMANDE'!F23="","",'BULLETIN DE COMMANDE'!F23)</f>
        <v>5</v>
      </c>
      <c r="G26" s="40">
        <f t="shared" si="0"/>
        <v>266.5</v>
      </c>
      <c r="H26" s="26"/>
    </row>
    <row r="27" spans="1:13" s="16" customFormat="1" ht="39.950000000000003" customHeight="1">
      <c r="A27" s="43" t="str">
        <f>IF('BULLETIN DE COMMANDE'!A24="","",'BULLETIN DE COMMANDE'!A24)</f>
        <v>BOS20</v>
      </c>
      <c r="B27" s="43" t="str">
        <f>IF('BULLETIN DE COMMANDE'!B24="","",'BULLETIN DE COMMANDE'!B24)</f>
        <v>BOSS HUGO</v>
      </c>
      <c r="C27" s="43" t="str">
        <f>IF('BULLETIN DE COMMANDE'!C24="","",'BULLETIN DE COMMANDE'!C24)</f>
        <v>BOSS N°1 (noir)</v>
      </c>
      <c r="D27" s="43" t="str">
        <f>IF('BULLETIN DE COMMANDE'!D24="","",'BULLETIN DE COMMANDE'!D24)</f>
        <v>EDT VAPO 125 ML</v>
      </c>
      <c r="E27" s="43">
        <f>IF('BULLETIN DE COMMANDE'!E24="","",'BULLETIN DE COMMANDE'!E24)</f>
        <v>45.786000000000001</v>
      </c>
      <c r="F27" s="43">
        <f>IF('BULLETIN DE COMMANDE'!F24="","",'BULLETIN DE COMMANDE'!F24)</f>
        <v>20</v>
      </c>
      <c r="G27" s="40">
        <f t="shared" si="0"/>
        <v>915.72</v>
      </c>
    </row>
    <row r="28" spans="1:13" s="16" customFormat="1" ht="39.950000000000003" customHeight="1">
      <c r="A28" s="43" t="str">
        <f>IF('BULLETIN DE COMMANDE'!A25="","",'BULLETIN DE COMMANDE'!A25)</f>
        <v>CAC9</v>
      </c>
      <c r="B28" s="43" t="str">
        <f>IF('BULLETIN DE COMMANDE'!B25="","",'BULLETIN DE COMMANDE'!B25)</f>
        <v>CACHAREL</v>
      </c>
      <c r="C28" s="43" t="str">
        <f>IF('BULLETIN DE COMMANDE'!C25="","",'BULLETIN DE COMMANDE'!C25)</f>
        <v xml:space="preserve">CACHAREL HOMME </v>
      </c>
      <c r="D28" s="43" t="str">
        <f>IF('BULLETIN DE COMMANDE'!D25="","",'BULLETIN DE COMMANDE'!D25)</f>
        <v>EDT VAPO 100 ML</v>
      </c>
      <c r="E28" s="43">
        <f>IF('BULLETIN DE COMMANDE'!E25="","",'BULLETIN DE COMMANDE'!E25)</f>
        <v>57.044000000000004</v>
      </c>
      <c r="F28" s="43">
        <f>IF('BULLETIN DE COMMANDE'!F25="","",'BULLETIN DE COMMANDE'!F25)</f>
        <v>10</v>
      </c>
      <c r="G28" s="40">
        <f t="shared" si="0"/>
        <v>570.44000000000005</v>
      </c>
    </row>
    <row r="29" spans="1:13" s="16" customFormat="1" ht="15.75">
      <c r="A29" s="247"/>
      <c r="B29" s="247"/>
      <c r="C29" s="247"/>
      <c r="D29" s="247"/>
      <c r="E29" s="246" t="s">
        <v>1283</v>
      </c>
      <c r="F29" s="246"/>
      <c r="G29" s="44">
        <f>SUM(G23:G28)</f>
        <v>3667.6839999999997</v>
      </c>
    </row>
    <row r="30" spans="1:13" s="16" customFormat="1" ht="15.75">
      <c r="A30" s="27"/>
      <c r="B30" s="27"/>
      <c r="C30" s="27"/>
      <c r="D30" s="27"/>
      <c r="E30" s="246" t="s">
        <v>1282</v>
      </c>
      <c r="F30" s="246"/>
      <c r="G30" s="44">
        <f>+IF(G29&gt;=500,G29*0.1,0)</f>
        <v>366.76839999999999</v>
      </c>
    </row>
    <row r="31" spans="1:13" s="16" customFormat="1" ht="15.75">
      <c r="A31" s="27"/>
      <c r="B31" s="27"/>
      <c r="C31" s="27"/>
      <c r="D31" s="27"/>
      <c r="E31" s="246" t="s">
        <v>1285</v>
      </c>
      <c r="F31" s="246"/>
      <c r="G31" s="44">
        <f>+IF(G29&gt;=450,0,15)</f>
        <v>0</v>
      </c>
    </row>
    <row r="32" spans="1:13" s="16" customFormat="1" ht="15.75">
      <c r="A32" s="27"/>
      <c r="B32" s="27"/>
      <c r="C32" s="27"/>
      <c r="D32" s="27"/>
      <c r="E32" s="246" t="s">
        <v>1284</v>
      </c>
      <c r="F32" s="246"/>
      <c r="G32" s="45">
        <f>G29-G30+G31</f>
        <v>3300.9155999999998</v>
      </c>
    </row>
    <row r="33" spans="1:7">
      <c r="A33" s="200" t="s">
        <v>1245</v>
      </c>
      <c r="B33" s="200"/>
      <c r="C33" s="200"/>
      <c r="D33" s="200"/>
      <c r="E33" s="200"/>
      <c r="F33" s="200"/>
      <c r="G33" s="200"/>
    </row>
    <row r="35" spans="1:7" ht="29.25" customHeight="1"/>
    <row r="36" spans="1:7" ht="15.75">
      <c r="A36" s="215" t="s">
        <v>1246</v>
      </c>
      <c r="B36" s="215"/>
      <c r="C36" s="215"/>
      <c r="D36" s="215"/>
      <c r="E36" s="215"/>
      <c r="F36" s="215"/>
      <c r="G36" s="215"/>
    </row>
    <row r="37" spans="1:7" ht="15.75">
      <c r="A37" s="32"/>
      <c r="B37" s="32"/>
      <c r="C37" s="32"/>
      <c r="D37" s="32"/>
      <c r="E37" s="32"/>
    </row>
    <row r="38" spans="1:7">
      <c r="A38" s="200" t="s">
        <v>1247</v>
      </c>
      <c r="B38" s="200"/>
      <c r="C38" s="200"/>
      <c r="D38" s="200"/>
      <c r="E38" s="200"/>
      <c r="F38" s="200"/>
      <c r="G38" s="200"/>
    </row>
    <row r="39" spans="1:7" ht="15.75">
      <c r="A39" s="215" t="s">
        <v>1248</v>
      </c>
      <c r="B39" s="215"/>
      <c r="C39" s="215"/>
      <c r="D39" s="215"/>
      <c r="E39" s="215"/>
      <c r="F39" s="215"/>
      <c r="G39" s="215"/>
    </row>
    <row r="41" spans="1:7">
      <c r="A41" s="177" t="s">
        <v>1325</v>
      </c>
      <c r="B41" s="178"/>
      <c r="C41" s="178"/>
      <c r="D41" s="179"/>
      <c r="E41" s="180" t="s">
        <v>1326</v>
      </c>
      <c r="F41" s="178"/>
      <c r="G41" s="179"/>
    </row>
    <row r="42" spans="1:7">
      <c r="A42" s="181" t="s">
        <v>1328</v>
      </c>
      <c r="B42" s="182"/>
      <c r="C42" s="182"/>
      <c r="D42" s="183"/>
      <c r="E42" s="182" t="s">
        <v>1327</v>
      </c>
      <c r="F42" s="182"/>
      <c r="G42" s="183"/>
    </row>
    <row r="43" spans="1:7">
      <c r="A43" s="184" t="s">
        <v>1329</v>
      </c>
      <c r="B43" s="185"/>
      <c r="C43" s="185"/>
      <c r="D43" s="186"/>
      <c r="E43" s="185"/>
      <c r="F43" s="185"/>
      <c r="G43" s="186"/>
    </row>
  </sheetData>
  <sheetProtection password="C2C6" sheet="1" objects="1" scenarios="1"/>
  <mergeCells count="20">
    <mergeCell ref="A38:G38"/>
    <mergeCell ref="A39:G39"/>
    <mergeCell ref="D19:G19"/>
    <mergeCell ref="C16:G16"/>
    <mergeCell ref="C17:G17"/>
    <mergeCell ref="A36:G36"/>
    <mergeCell ref="E30:F30"/>
    <mergeCell ref="E31:F31"/>
    <mergeCell ref="A29:D29"/>
    <mergeCell ref="E29:F29"/>
    <mergeCell ref="E32:F32"/>
    <mergeCell ref="A33:G33"/>
    <mergeCell ref="K14:M14"/>
    <mergeCell ref="C14:G14"/>
    <mergeCell ref="A1:F1"/>
    <mergeCell ref="A2:F2"/>
    <mergeCell ref="A3:F3"/>
    <mergeCell ref="K10:M10"/>
    <mergeCell ref="A10:E10"/>
    <mergeCell ref="F10:G10"/>
  </mergeCells>
  <pageMargins left="0.70866141732283472" right="0.70866141732283472" top="0.19685039370078741" bottom="0.55118110236220474" header="0.31496062992125984" footer="0.31496062992125984"/>
  <pageSetup paperSize="9" scale="53" orientation="portrait" horizontalDpi="300" verticalDpi="300" r:id="rId1"/>
  <headerFooter>
    <oddFooter>&amp;CFirstcosmétique - 8 rue Jules Ferry - 90300 Cravanche - 03 84 26 81 25
RCS Belfort A497911701 - "TVA non applicable - article 293B du CGI"
Clause de réserve de propriété selon loi du 12 mai 1980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39"/>
  <sheetViews>
    <sheetView topLeftCell="A28" workbookViewId="0">
      <selection activeCell="L14" sqref="L14"/>
    </sheetView>
  </sheetViews>
  <sheetFormatPr baseColWidth="10" defaultRowHeight="15"/>
  <cols>
    <col min="3" max="3" width="13.140625" bestFit="1" customWidth="1"/>
    <col min="8" max="8" width="18.42578125" customWidth="1"/>
    <col min="9" max="9" width="8.5703125" customWidth="1"/>
    <col min="10" max="10" width="20" bestFit="1" customWidth="1"/>
  </cols>
  <sheetData>
    <row r="1" spans="1:15" ht="20.25">
      <c r="A1" s="50"/>
      <c r="B1" s="23"/>
      <c r="C1" s="23"/>
      <c r="D1" s="23"/>
      <c r="E1" s="23"/>
      <c r="F1" s="23"/>
      <c r="G1" s="109" t="s">
        <v>1286</v>
      </c>
      <c r="H1" s="109"/>
      <c r="I1" s="264">
        <f ca="1">TODAY()</f>
        <v>41958</v>
      </c>
      <c r="J1" s="265"/>
    </row>
    <row r="2" spans="1:15">
      <c r="A2" s="23"/>
      <c r="B2" s="23"/>
      <c r="C2" s="23"/>
      <c r="D2" s="23"/>
      <c r="E2" s="23"/>
      <c r="F2" s="23"/>
      <c r="G2" s="107"/>
      <c r="H2" s="108"/>
      <c r="I2" s="53"/>
      <c r="J2" s="52"/>
    </row>
    <row r="3" spans="1:15" ht="18">
      <c r="A3" s="54"/>
      <c r="B3" s="54"/>
      <c r="C3" s="54"/>
      <c r="D3" s="54"/>
      <c r="E3" s="54"/>
      <c r="F3" s="54"/>
      <c r="G3" s="164" t="s">
        <v>1314</v>
      </c>
      <c r="H3" s="109"/>
      <c r="I3" s="250" t="s">
        <v>1324</v>
      </c>
      <c r="J3" s="250"/>
    </row>
    <row r="4" spans="1:15" ht="15.75">
      <c r="A4" s="54"/>
      <c r="B4" s="54"/>
      <c r="C4" s="54"/>
      <c r="D4" s="54"/>
      <c r="E4" s="54"/>
      <c r="F4" s="54"/>
      <c r="G4" s="51"/>
      <c r="H4" s="52"/>
      <c r="I4" s="53"/>
      <c r="J4" s="52"/>
    </row>
    <row r="5" spans="1:15">
      <c r="A5" s="55"/>
      <c r="B5" s="55"/>
      <c r="C5" s="55"/>
      <c r="D5" s="55"/>
      <c r="E5" s="55"/>
      <c r="F5" s="55"/>
      <c r="G5" s="51"/>
      <c r="H5" s="52"/>
      <c r="I5" s="53"/>
      <c r="J5" s="52"/>
    </row>
    <row r="6" spans="1:15" ht="15.75" thickBot="1">
      <c r="A6" s="36" t="s">
        <v>1278</v>
      </c>
      <c r="B6" s="55"/>
      <c r="C6" s="55"/>
      <c r="D6" s="55"/>
      <c r="E6" s="55"/>
      <c r="F6" s="55"/>
      <c r="G6" s="90"/>
      <c r="H6" s="91"/>
      <c r="I6" s="53"/>
      <c r="J6" s="52"/>
    </row>
    <row r="7" spans="1:15" ht="15.75">
      <c r="A7" s="83" t="s">
        <v>1280</v>
      </c>
      <c r="B7" s="84"/>
      <c r="C7" s="84"/>
      <c r="D7" s="84"/>
      <c r="E7" s="84"/>
      <c r="F7" s="84"/>
      <c r="G7" s="92"/>
      <c r="H7" s="93"/>
      <c r="I7" s="94"/>
      <c r="J7" s="95"/>
      <c r="K7" s="16"/>
      <c r="L7" s="16"/>
      <c r="M7" s="16"/>
    </row>
    <row r="8" spans="1:15" ht="15.75">
      <c r="A8" s="85" t="s">
        <v>1279</v>
      </c>
      <c r="B8" s="86"/>
      <c r="C8" s="86"/>
      <c r="D8" s="86"/>
      <c r="E8" s="86"/>
      <c r="F8" s="86"/>
      <c r="G8" s="96" t="str">
        <f>+'BON DE LIVRAISON'!C16</f>
        <v>LA BRISE DES PARFUMS</v>
      </c>
      <c r="H8" s="87"/>
      <c r="I8" s="87"/>
      <c r="J8" s="97"/>
      <c r="K8" s="16"/>
      <c r="L8" s="16"/>
      <c r="M8" s="16"/>
    </row>
    <row r="9" spans="1:15" ht="15.75">
      <c r="A9" s="88"/>
      <c r="B9" s="66"/>
      <c r="C9" s="66"/>
      <c r="D9" s="66"/>
      <c r="E9" s="66"/>
      <c r="F9" s="66"/>
      <c r="G9" s="98" t="str">
        <f>+'BON DE LIVRAISON'!C17</f>
        <v>10 RUE GRANDE</v>
      </c>
      <c r="H9" s="68"/>
      <c r="I9" s="68"/>
      <c r="J9" s="99"/>
      <c r="K9" s="16"/>
      <c r="L9" s="16"/>
      <c r="M9" s="16"/>
    </row>
    <row r="10" spans="1:15" ht="15.75">
      <c r="A10" s="56"/>
      <c r="B10" s="57"/>
      <c r="C10" s="57"/>
      <c r="D10" s="57"/>
      <c r="E10" s="57"/>
      <c r="F10" s="58"/>
      <c r="G10" s="100"/>
      <c r="H10" s="67"/>
      <c r="I10" s="67"/>
      <c r="J10" s="101"/>
      <c r="K10" s="16"/>
      <c r="L10" s="16"/>
      <c r="M10" s="16"/>
    </row>
    <row r="11" spans="1:15" ht="18.75">
      <c r="A11" s="80" t="s">
        <v>1287</v>
      </c>
      <c r="B11" s="81"/>
      <c r="C11" s="142" t="s">
        <v>1309</v>
      </c>
      <c r="D11" s="59"/>
      <c r="E11" s="59"/>
      <c r="F11" s="58"/>
      <c r="G11" s="102" t="str">
        <f>+'BON DE LIVRAISON'!C19</f>
        <v>04100</v>
      </c>
      <c r="H11" s="69" t="str">
        <f>+'BON DE LIVRAISON'!D19</f>
        <v>MANOSQUE</v>
      </c>
      <c r="I11" s="69"/>
      <c r="J11" s="103"/>
      <c r="K11" s="16"/>
      <c r="L11" s="16"/>
      <c r="M11" s="16"/>
    </row>
    <row r="12" spans="1:15" ht="19.5" thickBot="1">
      <c r="A12" s="89" t="s">
        <v>1304</v>
      </c>
      <c r="B12" s="89"/>
      <c r="C12" s="150">
        <f>+'BON DE LIVRAISON'!B12</f>
        <v>41955</v>
      </c>
      <c r="D12" s="23"/>
      <c r="E12" s="23"/>
      <c r="F12" s="58"/>
      <c r="G12" s="104"/>
      <c r="H12" s="105"/>
      <c r="I12" s="105"/>
      <c r="J12" s="106"/>
      <c r="K12" s="16"/>
      <c r="L12" s="16"/>
      <c r="M12" s="16"/>
    </row>
    <row r="13" spans="1:15" ht="18.75">
      <c r="A13" s="263" t="s">
        <v>1303</v>
      </c>
      <c r="B13" s="263"/>
      <c r="C13" s="151">
        <f>+C12+2</f>
        <v>41957</v>
      </c>
      <c r="D13" s="51"/>
      <c r="E13" s="51"/>
      <c r="F13" s="60"/>
      <c r="G13" s="60"/>
      <c r="H13" s="61"/>
      <c r="I13" s="144"/>
      <c r="J13" s="144"/>
      <c r="K13" s="144"/>
      <c r="L13" s="144"/>
    </row>
    <row r="14" spans="1:15" ht="18.75">
      <c r="A14" s="274" t="s">
        <v>1306</v>
      </c>
      <c r="B14" s="275"/>
      <c r="C14" s="143">
        <f>+'BON DE LIVRAISON'!F10</f>
        <v>435</v>
      </c>
      <c r="D14" s="23"/>
      <c r="E14" s="23"/>
      <c r="F14" s="60"/>
      <c r="G14" s="60"/>
      <c r="H14" s="61"/>
      <c r="I14" s="62"/>
      <c r="J14" s="62"/>
      <c r="K14" s="62"/>
      <c r="L14" s="62"/>
    </row>
    <row r="15" spans="1:15" ht="15.75">
      <c r="A15" s="7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5" ht="25.5" customHeight="1">
      <c r="A16" s="130" t="s">
        <v>1281</v>
      </c>
      <c r="B16" s="259" t="s">
        <v>0</v>
      </c>
      <c r="C16" s="259"/>
      <c r="D16" s="260" t="s">
        <v>2</v>
      </c>
      <c r="E16" s="260"/>
      <c r="F16" s="260" t="s">
        <v>1252</v>
      </c>
      <c r="G16" s="260"/>
      <c r="H16" s="131" t="s">
        <v>1243</v>
      </c>
      <c r="I16" s="131" t="s">
        <v>1249</v>
      </c>
      <c r="J16" s="130" t="s">
        <v>1250</v>
      </c>
      <c r="K16" s="73"/>
      <c r="L16" s="73"/>
      <c r="M16" s="74"/>
      <c r="N16" s="75"/>
      <c r="O16" s="74"/>
    </row>
    <row r="17" spans="1:15" ht="30" customHeight="1">
      <c r="A17" s="38" t="str">
        <f>IF('BON DE LIVRAISON'!A23="","",'BON DE LIVRAISON'!A23)</f>
        <v>LAC7</v>
      </c>
      <c r="B17" s="261" t="str">
        <f>IF('BON DE LIVRAISON'!B23="","",'BON DE LIVRAISON'!B23)</f>
        <v>LACOSTE</v>
      </c>
      <c r="C17" s="262"/>
      <c r="D17" s="261" t="str">
        <f>IF('BON DE LIVRAISON'!C23="","",'BON DE LIVRAISON'!C23)</f>
        <v>LACOSTE ORIGINAL (Vert &amp; Blanc)</v>
      </c>
      <c r="E17" s="262"/>
      <c r="F17" s="261" t="str">
        <f>IF('BON DE LIVRAISON'!D23="","",'BON DE LIVRAISON'!D23)</f>
        <v>EDT VAPO 100 ML</v>
      </c>
      <c r="G17" s="262"/>
      <c r="H17" s="137">
        <f>IF('BON DE LIVRAISON'!E23="","",'BON DE LIVRAISON'!E23)</f>
        <v>46.490400000000001</v>
      </c>
      <c r="I17" s="38">
        <f>IF('BON DE LIVRAISON'!F23="","",'BON DE LIVRAISON'!F23)</f>
        <v>10</v>
      </c>
      <c r="J17" s="137">
        <f>IF('BON DE LIVRAISON'!G23="","",'BON DE LIVRAISON'!G23)</f>
        <v>464.904</v>
      </c>
      <c r="K17" s="73"/>
      <c r="L17" s="73"/>
      <c r="M17" s="76"/>
      <c r="N17" s="75"/>
      <c r="O17" s="76"/>
    </row>
    <row r="18" spans="1:15" ht="30" customHeight="1">
      <c r="A18" s="38" t="str">
        <f>IF('BON DE LIVRAISON'!A24="","",'BON DE LIVRAISON'!A24)</f>
        <v>UNG1</v>
      </c>
      <c r="B18" s="261" t="str">
        <f>IF('BON DE LIVRAISON'!B24="","",'BON DE LIVRAISON'!B24)</f>
        <v>UNGARO</v>
      </c>
      <c r="C18" s="262"/>
      <c r="D18" s="261" t="str">
        <f>IF('BON DE LIVRAISON'!C24="","",'BON DE LIVRAISON'!C24)</f>
        <v>L'AMOUR FOU (nouveau)</v>
      </c>
      <c r="E18" s="262"/>
      <c r="F18" s="261" t="str">
        <f>IF('BON DE LIVRAISON'!D24="","",'BON DE LIVRAISON'!D24)</f>
        <v>EDP VAPO 100 ML</v>
      </c>
      <c r="G18" s="262"/>
      <c r="H18" s="137">
        <f>IF('BON DE LIVRAISON'!E24="","",'BON DE LIVRAISON'!E24)</f>
        <v>57.2</v>
      </c>
      <c r="I18" s="38">
        <f>IF('BON DE LIVRAISON'!F24="","",'BON DE LIVRAISON'!F24)</f>
        <v>10</v>
      </c>
      <c r="J18" s="137">
        <f>IF('BON DE LIVRAISON'!G24="","",'BON DE LIVRAISON'!G24)</f>
        <v>572</v>
      </c>
      <c r="K18" s="73"/>
      <c r="L18" s="73"/>
      <c r="M18" s="77"/>
      <c r="N18" s="78"/>
      <c r="O18" s="79"/>
    </row>
    <row r="19" spans="1:15" ht="30" customHeight="1">
      <c r="A19" s="38" t="s">
        <v>11</v>
      </c>
      <c r="B19" s="261" t="str">
        <f>IF('BON DE LIVRAISON'!B25="","",'BON DE LIVRAISON'!B25)</f>
        <v>DIOR</v>
      </c>
      <c r="C19" s="262"/>
      <c r="D19" s="261" t="str">
        <f>IF('BON DE LIVRAISON'!C25="","",'BON DE LIVRAISON'!C25)</f>
        <v>PURE POISON</v>
      </c>
      <c r="E19" s="262"/>
      <c r="F19" s="261" t="str">
        <f>IF('BON DE LIVRAISON'!D25="","",'BON DE LIVRAISON'!D25)</f>
        <v>EDP VAPO 100 ML</v>
      </c>
      <c r="G19" s="262"/>
      <c r="H19" s="137">
        <f>IF('BON DE LIVRAISON'!E25="","",'BON DE LIVRAISON'!E25)</f>
        <v>87.811999999999998</v>
      </c>
      <c r="I19" s="38">
        <f>IF('BON DE LIVRAISON'!F25="","",'BON DE LIVRAISON'!F25)</f>
        <v>10</v>
      </c>
      <c r="J19" s="137">
        <f>IF('BON DE LIVRAISON'!G25="","",'BON DE LIVRAISON'!G25)</f>
        <v>878.12</v>
      </c>
      <c r="K19" s="73"/>
      <c r="L19" s="73"/>
      <c r="M19" s="77"/>
      <c r="N19" s="78"/>
      <c r="O19" s="79"/>
    </row>
    <row r="20" spans="1:15" ht="30" customHeight="1">
      <c r="A20" s="38" t="str">
        <f>IF('BON DE LIVRAISON'!A26="","",'BON DE LIVRAISON'!A26)</f>
        <v>VAN3</v>
      </c>
      <c r="B20" s="261" t="str">
        <f>IF('BON DE LIVRAISON'!B26="","",'BON DE LIVRAISON'!B26)</f>
        <v>VAN CLEEF &amp; ARPELS</v>
      </c>
      <c r="C20" s="262"/>
      <c r="D20" s="261" t="str">
        <f>IF('BON DE LIVRAISON'!C26="","",'BON DE LIVRAISON'!C26)</f>
        <v>FEERIE</v>
      </c>
      <c r="E20" s="262"/>
      <c r="F20" s="261" t="str">
        <f>IF('BON DE LIVRAISON'!D26="","",'BON DE LIVRAISON'!D26)</f>
        <v>EDP VAPO 50 ML</v>
      </c>
      <c r="G20" s="262"/>
      <c r="H20" s="137">
        <f>IF('BON DE LIVRAISON'!E26="","",'BON DE LIVRAISON'!E26)</f>
        <v>53.3</v>
      </c>
      <c r="I20" s="38">
        <f>IF('BON DE LIVRAISON'!F26="","",'BON DE LIVRAISON'!F26)</f>
        <v>5</v>
      </c>
      <c r="J20" s="137">
        <f>IF('BON DE LIVRAISON'!G26="","",'BON DE LIVRAISON'!G26)</f>
        <v>266.5</v>
      </c>
      <c r="K20" s="73"/>
      <c r="L20" s="73"/>
      <c r="M20" s="77"/>
      <c r="N20" s="78"/>
      <c r="O20" s="79"/>
    </row>
    <row r="21" spans="1:15" ht="30" customHeight="1">
      <c r="A21" s="38" t="str">
        <f>IF('BON DE LIVRAISON'!A27="","",'BON DE LIVRAISON'!A27)</f>
        <v>BOS20</v>
      </c>
      <c r="B21" s="261" t="str">
        <f>IF('BON DE LIVRAISON'!B27="","",'BON DE LIVRAISON'!B27)</f>
        <v>BOSS HUGO</v>
      </c>
      <c r="C21" s="262"/>
      <c r="D21" s="261" t="str">
        <f>IF('BON DE LIVRAISON'!C27="","",'BON DE LIVRAISON'!C27)</f>
        <v>BOSS N°1 (noir)</v>
      </c>
      <c r="E21" s="262"/>
      <c r="F21" s="261" t="str">
        <f>IF('BON DE LIVRAISON'!D27="","",'BON DE LIVRAISON'!D27)</f>
        <v>EDT VAPO 125 ML</v>
      </c>
      <c r="G21" s="262"/>
      <c r="H21" s="137">
        <f>IF('BON DE LIVRAISON'!E27="","",'BON DE LIVRAISON'!E27)</f>
        <v>45.786000000000001</v>
      </c>
      <c r="I21" s="38">
        <f>IF('BON DE LIVRAISON'!F27="","",'BON DE LIVRAISON'!F27)</f>
        <v>20</v>
      </c>
      <c r="J21" s="137">
        <f>IF('BON DE LIVRAISON'!G27="","",'BON DE LIVRAISON'!G27)</f>
        <v>915.72</v>
      </c>
      <c r="K21" s="73"/>
      <c r="L21" s="73"/>
      <c r="M21" s="77"/>
      <c r="N21" s="78"/>
      <c r="O21" s="79"/>
    </row>
    <row r="22" spans="1:15" ht="30" customHeight="1">
      <c r="A22" s="38" t="str">
        <f>IF('BON DE LIVRAISON'!A28="","",'BON DE LIVRAISON'!A28)</f>
        <v>CAC9</v>
      </c>
      <c r="B22" s="261" t="str">
        <f>IF('BON DE LIVRAISON'!B28="","",'BON DE LIVRAISON'!B28)</f>
        <v>CACHAREL</v>
      </c>
      <c r="C22" s="262"/>
      <c r="D22" s="261" t="str">
        <f>IF('BON DE LIVRAISON'!C28="","",'BON DE LIVRAISON'!C28)</f>
        <v xml:space="preserve">CACHAREL HOMME </v>
      </c>
      <c r="E22" s="262"/>
      <c r="F22" s="261" t="str">
        <f>IF('BON DE LIVRAISON'!D28="","",'BON DE LIVRAISON'!D28)</f>
        <v>EDT VAPO 100 ML</v>
      </c>
      <c r="G22" s="262"/>
      <c r="H22" s="137">
        <f>IF('BON DE LIVRAISON'!E28="","",'BON DE LIVRAISON'!E28)</f>
        <v>57.044000000000004</v>
      </c>
      <c r="I22" s="38">
        <f>IF('BON DE LIVRAISON'!F28="","",'BON DE LIVRAISON'!F28)</f>
        <v>10</v>
      </c>
      <c r="J22" s="137">
        <f>IF('BON DE LIVRAISON'!G28="","",'BON DE LIVRAISON'!G28)</f>
        <v>570.44000000000005</v>
      </c>
      <c r="K22" s="73"/>
      <c r="L22" s="73"/>
      <c r="M22" s="77"/>
      <c r="N22" s="78"/>
      <c r="O22" s="79"/>
    </row>
    <row r="23" spans="1:15" ht="16.5" thickBot="1">
      <c r="A23" s="82"/>
      <c r="B23" s="82"/>
      <c r="C23" s="82"/>
      <c r="D23" s="82"/>
      <c r="E23" s="82"/>
      <c r="F23" s="82"/>
      <c r="G23" s="82"/>
      <c r="H23" s="272" t="s">
        <v>1308</v>
      </c>
      <c r="I23" s="273"/>
      <c r="J23" s="153">
        <f>SUM(J17:J22)</f>
        <v>3667.6839999999997</v>
      </c>
    </row>
    <row r="24" spans="1:15" ht="16.5" thickBot="1">
      <c r="A24" s="110" t="s">
        <v>1293</v>
      </c>
      <c r="B24" s="111"/>
      <c r="C24" s="111"/>
      <c r="D24" s="248" t="s">
        <v>1294</v>
      </c>
      <c r="E24" s="249"/>
      <c r="F24" s="63"/>
      <c r="G24" s="63"/>
      <c r="H24" s="139" t="s">
        <v>1289</v>
      </c>
      <c r="I24" s="140">
        <f>+IF(J23&gt;500,10%,0)</f>
        <v>0.1</v>
      </c>
      <c r="J24" s="153">
        <f>J23*I24</f>
        <v>366.76839999999999</v>
      </c>
    </row>
    <row r="25" spans="1:15" ht="16.5" thickBot="1">
      <c r="A25" s="112" t="s">
        <v>1295</v>
      </c>
      <c r="B25" s="113"/>
      <c r="C25" s="113"/>
      <c r="D25" s="253" t="s">
        <v>1296</v>
      </c>
      <c r="E25" s="254"/>
      <c r="F25" s="63"/>
      <c r="G25" s="63"/>
      <c r="H25" s="270" t="s">
        <v>1290</v>
      </c>
      <c r="I25" s="271"/>
      <c r="J25" s="153">
        <f>J23-J24</f>
        <v>3300.9155999999998</v>
      </c>
    </row>
    <row r="26" spans="1:15" ht="16.5" thickBot="1">
      <c r="A26" s="112" t="s">
        <v>1332</v>
      </c>
      <c r="B26" s="113"/>
      <c r="C26" s="113"/>
      <c r="D26" s="253" t="s">
        <v>1305</v>
      </c>
      <c r="E26" s="254"/>
      <c r="F26" s="63"/>
      <c r="G26" s="63"/>
      <c r="H26" s="270" t="s">
        <v>1307</v>
      </c>
      <c r="I26" s="271"/>
      <c r="J26" s="153" t="str">
        <f>IF(J25&gt;=450,"FRANCO",15)</f>
        <v>FRANCO</v>
      </c>
    </row>
    <row r="27" spans="1:15" ht="16.5" thickBot="1">
      <c r="A27" s="114" t="s">
        <v>1297</v>
      </c>
      <c r="B27" s="115"/>
      <c r="C27" s="115"/>
      <c r="D27" s="255">
        <f ca="1">I1+15</f>
        <v>41973</v>
      </c>
      <c r="E27" s="256"/>
      <c r="F27" s="63"/>
      <c r="G27" s="63"/>
      <c r="H27" s="139" t="s">
        <v>1288</v>
      </c>
      <c r="I27" s="141"/>
      <c r="J27" s="153">
        <f>IF(J26="FRANCO",J25,J25+J26)</f>
        <v>3300.9155999999998</v>
      </c>
    </row>
    <row r="28" spans="1:15" ht="16.5" thickBot="1">
      <c r="A28" s="63"/>
      <c r="B28" s="61"/>
      <c r="C28" s="61"/>
      <c r="D28" s="61"/>
      <c r="E28" s="61"/>
      <c r="F28" s="63"/>
      <c r="G28" s="63"/>
      <c r="H28" s="70" t="s">
        <v>1291</v>
      </c>
      <c r="I28" s="138">
        <v>0.2</v>
      </c>
      <c r="J28" s="154">
        <f>+J27*I28</f>
        <v>660.18312000000003</v>
      </c>
    </row>
    <row r="29" spans="1:15" ht="16.5" thickBot="1">
      <c r="A29" s="116" t="s">
        <v>1298</v>
      </c>
      <c r="B29" s="117"/>
      <c r="C29" s="117"/>
      <c r="D29" s="266">
        <f>J27</f>
        <v>3300.9155999999998</v>
      </c>
      <c r="E29" s="267"/>
      <c r="F29" s="63"/>
      <c r="G29" s="63"/>
      <c r="H29" s="257" t="s">
        <v>1292</v>
      </c>
      <c r="I29" s="258"/>
      <c r="J29" s="154">
        <f>J27+J28</f>
        <v>3961.09872</v>
      </c>
    </row>
    <row r="30" spans="1:15" ht="16.5" thickBot="1">
      <c r="A30" s="118" t="s">
        <v>1300</v>
      </c>
      <c r="B30" s="119"/>
      <c r="C30" s="119"/>
      <c r="D30" s="268">
        <f>I28</f>
        <v>0.2</v>
      </c>
      <c r="E30" s="269"/>
      <c r="F30" s="64"/>
      <c r="G30" s="64"/>
      <c r="H30" s="65"/>
      <c r="I30" s="51"/>
      <c r="J30" s="52"/>
      <c r="K30" s="53"/>
      <c r="L30" s="52"/>
    </row>
    <row r="31" spans="1:15" ht="16.5" thickBot="1">
      <c r="A31" s="120" t="s">
        <v>1301</v>
      </c>
      <c r="B31" s="121"/>
      <c r="C31" s="121"/>
      <c r="D31" s="251">
        <f>J28</f>
        <v>660.18312000000003</v>
      </c>
      <c r="E31" s="252"/>
      <c r="F31" s="61"/>
      <c r="G31" s="51"/>
      <c r="H31" s="70" t="s">
        <v>1299</v>
      </c>
      <c r="I31" s="71"/>
      <c r="J31" s="155">
        <v>0</v>
      </c>
    </row>
    <row r="32" spans="1:15" ht="15.75" thickBot="1">
      <c r="F32" s="58"/>
      <c r="G32" s="51"/>
      <c r="H32" s="51"/>
      <c r="I32" s="52"/>
      <c r="J32" s="52"/>
    </row>
    <row r="33" spans="1:12" ht="24" thickBot="1">
      <c r="F33" s="58"/>
      <c r="G33" s="23"/>
      <c r="H33" s="122" t="s">
        <v>1302</v>
      </c>
      <c r="I33" s="123"/>
      <c r="J33" s="152">
        <f>+J29-J31</f>
        <v>3961.09872</v>
      </c>
    </row>
    <row r="34" spans="1:12">
      <c r="F34" s="66"/>
      <c r="G34" s="51"/>
      <c r="H34" s="66"/>
      <c r="I34" s="51"/>
      <c r="J34" s="52"/>
    </row>
    <row r="35" spans="1:12">
      <c r="F35" s="66"/>
      <c r="G35" s="51"/>
    </row>
    <row r="36" spans="1:12">
      <c r="F36" s="66"/>
    </row>
    <row r="37" spans="1:12">
      <c r="F37" s="66"/>
    </row>
    <row r="38" spans="1:12">
      <c r="F38" s="66"/>
    </row>
    <row r="39" spans="1:12">
      <c r="A39" s="58"/>
      <c r="B39" s="58"/>
      <c r="C39" s="58"/>
      <c r="D39" s="58"/>
      <c r="E39" s="58"/>
      <c r="F39" s="58"/>
      <c r="G39" s="58"/>
      <c r="K39" s="53"/>
      <c r="L39" s="52"/>
    </row>
  </sheetData>
  <sheetProtection password="C2C6" sheet="1" objects="1" scenarios="1"/>
  <mergeCells count="36">
    <mergeCell ref="A13:B13"/>
    <mergeCell ref="I1:J1"/>
    <mergeCell ref="D29:E29"/>
    <mergeCell ref="D30:E30"/>
    <mergeCell ref="F16:G16"/>
    <mergeCell ref="F17:G17"/>
    <mergeCell ref="F18:G18"/>
    <mergeCell ref="F19:G19"/>
    <mergeCell ref="F20:G20"/>
    <mergeCell ref="F21:G21"/>
    <mergeCell ref="F22:G22"/>
    <mergeCell ref="H25:I25"/>
    <mergeCell ref="H26:I26"/>
    <mergeCell ref="H23:I23"/>
    <mergeCell ref="D20:E20"/>
    <mergeCell ref="A14:B14"/>
    <mergeCell ref="B16:C16"/>
    <mergeCell ref="D16:E16"/>
    <mergeCell ref="D17:E17"/>
    <mergeCell ref="B22:C22"/>
    <mergeCell ref="B17:C17"/>
    <mergeCell ref="B18:C18"/>
    <mergeCell ref="B19:C19"/>
    <mergeCell ref="B20:C20"/>
    <mergeCell ref="B21:C21"/>
    <mergeCell ref="D18:E18"/>
    <mergeCell ref="D19:E19"/>
    <mergeCell ref="D21:E21"/>
    <mergeCell ref="D22:E22"/>
    <mergeCell ref="D24:E24"/>
    <mergeCell ref="I3:J3"/>
    <mergeCell ref="D31:E31"/>
    <mergeCell ref="D25:E25"/>
    <mergeCell ref="D26:E26"/>
    <mergeCell ref="D27:E27"/>
    <mergeCell ref="H29:I29"/>
  </mergeCells>
  <dataValidations count="1">
    <dataValidation type="list" allowBlank="1" showInputMessage="1" showErrorMessage="1" sqref="C11">
      <formula1>"particulier, professionnel"</formula1>
    </dataValidation>
  </dataValidations>
  <printOptions horizontalCentered="1" verticalCentered="1"/>
  <pageMargins left="0.31496062992125984" right="0.31496062992125984" top="0.15748031496062992" bottom="0.35433070866141736" header="0.31496062992125984" footer="0.31496062992125984"/>
  <pageSetup paperSize="9" scale="75" orientation="portrait" horizontalDpi="300" verticalDpi="300" r:id="rId1"/>
  <headerFooter>
    <oddFooter>&amp;CFirstcosmétique - 8 rue Jules Ferry - 90300 Cravanche - 03 84 26 81 25
RCS Belfort A497911701 - "TVA non applicable - article 293B du CGI"
Clause de réserve de propriété selon loi du 12 mai 1980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O38"/>
  <sheetViews>
    <sheetView tabSelected="1" zoomScaleNormal="100" workbookViewId="0">
      <selection activeCell="I17" sqref="I17"/>
    </sheetView>
  </sheetViews>
  <sheetFormatPr baseColWidth="10" defaultRowHeight="15"/>
  <cols>
    <col min="3" max="3" width="13.140625" bestFit="1" customWidth="1"/>
    <col min="8" max="8" width="18.42578125" customWidth="1"/>
    <col min="9" max="9" width="8.5703125" customWidth="1"/>
    <col min="10" max="10" width="17.140625" customWidth="1"/>
  </cols>
  <sheetData>
    <row r="1" spans="1:15" ht="20.25">
      <c r="A1" s="50"/>
      <c r="B1" s="23"/>
      <c r="C1" s="23"/>
      <c r="D1" s="23"/>
      <c r="E1" s="23"/>
      <c r="F1" s="23"/>
      <c r="G1" s="109" t="s">
        <v>1316</v>
      </c>
      <c r="H1" s="109"/>
      <c r="I1" s="264">
        <f ca="1">TODAY()</f>
        <v>41958</v>
      </c>
      <c r="J1" s="265"/>
    </row>
    <row r="2" spans="1:15">
      <c r="A2" s="23"/>
      <c r="B2" s="23"/>
      <c r="C2" s="23"/>
      <c r="D2" s="23"/>
      <c r="E2" s="23"/>
      <c r="F2" s="23"/>
      <c r="G2" s="107"/>
      <c r="H2" s="108"/>
      <c r="I2" s="53"/>
      <c r="J2" s="52"/>
    </row>
    <row r="3" spans="1:15" ht="33.75">
      <c r="A3" s="54"/>
      <c r="B3" s="54"/>
      <c r="C3" s="54"/>
      <c r="D3" s="54"/>
      <c r="E3" s="54"/>
      <c r="F3" s="54"/>
      <c r="G3" s="165" t="s">
        <v>1315</v>
      </c>
      <c r="H3" s="109"/>
      <c r="I3" s="282" t="s">
        <v>1331</v>
      </c>
      <c r="J3" s="282"/>
    </row>
    <row r="4" spans="1:15">
      <c r="A4" s="55"/>
      <c r="B4" s="55"/>
      <c r="C4" s="55"/>
      <c r="D4" s="55"/>
      <c r="E4" s="55"/>
      <c r="F4" s="55"/>
      <c r="G4" s="51"/>
      <c r="H4" s="52"/>
      <c r="I4" s="53"/>
      <c r="J4" s="52"/>
    </row>
    <row r="5" spans="1:15" ht="15.75" thickBot="1">
      <c r="A5" s="36" t="s">
        <v>1278</v>
      </c>
      <c r="B5" s="55"/>
      <c r="C5" s="55"/>
      <c r="D5" s="55"/>
      <c r="E5" s="55"/>
      <c r="F5" s="55"/>
      <c r="G5" s="90"/>
      <c r="H5" s="91"/>
      <c r="I5" s="53"/>
      <c r="J5" s="52"/>
    </row>
    <row r="6" spans="1:15" ht="15.75">
      <c r="A6" s="83" t="s">
        <v>1280</v>
      </c>
      <c r="B6" s="84"/>
      <c r="C6" s="84"/>
      <c r="D6" s="84"/>
      <c r="E6" s="84"/>
      <c r="F6" s="84"/>
      <c r="G6" s="92"/>
      <c r="H6" s="93"/>
      <c r="I6" s="94"/>
      <c r="J6" s="95"/>
      <c r="K6" s="16"/>
      <c r="L6" s="16"/>
      <c r="M6" s="16"/>
    </row>
    <row r="7" spans="1:15" ht="15.75">
      <c r="A7" s="85" t="s">
        <v>1279</v>
      </c>
      <c r="B7" s="86"/>
      <c r="C7" s="86"/>
      <c r="D7" s="86"/>
      <c r="E7" s="86"/>
      <c r="F7" s="86"/>
      <c r="G7" s="96" t="str">
        <f>+'BON DE LIVRAISON'!C16</f>
        <v>LA BRISE DES PARFUMS</v>
      </c>
      <c r="H7" s="87"/>
      <c r="I7" s="87"/>
      <c r="J7" s="97"/>
      <c r="K7" s="16"/>
      <c r="L7" s="16"/>
      <c r="M7" s="16"/>
    </row>
    <row r="8" spans="1:15" ht="15.75">
      <c r="A8" s="88"/>
      <c r="B8" s="66"/>
      <c r="C8" s="66"/>
      <c r="D8" s="66"/>
      <c r="E8" s="66"/>
      <c r="F8" s="66"/>
      <c r="G8" s="196" t="str">
        <f>+'BON DE LIVRAISON'!C17</f>
        <v>10 RUE GRANDE</v>
      </c>
      <c r="H8" s="68"/>
      <c r="I8" s="68"/>
      <c r="J8" s="99"/>
      <c r="K8" s="16"/>
      <c r="L8" s="16"/>
      <c r="M8" s="16"/>
    </row>
    <row r="9" spans="1:15" ht="15.75">
      <c r="A9" s="56"/>
      <c r="B9" s="57"/>
      <c r="C9" s="57"/>
      <c r="D9" s="57"/>
      <c r="E9" s="57"/>
      <c r="F9" s="58"/>
      <c r="G9" s="100"/>
      <c r="H9" s="67"/>
      <c r="I9" s="67"/>
      <c r="J9" s="101"/>
      <c r="K9" s="16"/>
      <c r="L9" s="16"/>
      <c r="M9" s="16"/>
    </row>
    <row r="10" spans="1:15" ht="18.75">
      <c r="A10" s="80" t="s">
        <v>1287</v>
      </c>
      <c r="B10" s="81"/>
      <c r="C10" s="174" t="s">
        <v>1309</v>
      </c>
      <c r="D10" s="59"/>
      <c r="E10" s="59"/>
      <c r="F10" s="58"/>
      <c r="G10" s="102" t="str">
        <f>+'BON DE LIVRAISON'!C19</f>
        <v>04100</v>
      </c>
      <c r="H10" s="69" t="str">
        <f>+'BON DE LIVRAISON'!D19</f>
        <v>MANOSQUE</v>
      </c>
      <c r="I10" s="69"/>
      <c r="J10" s="103"/>
      <c r="K10" s="16"/>
      <c r="L10" s="16"/>
      <c r="M10" s="16"/>
    </row>
    <row r="11" spans="1:15" ht="19.5" thickBot="1">
      <c r="A11" s="89" t="s">
        <v>1304</v>
      </c>
      <c r="B11" s="89"/>
      <c r="C11" s="150">
        <f>+'BON DE LIVRAISON'!B12</f>
        <v>41955</v>
      </c>
      <c r="D11" s="23"/>
      <c r="E11" s="23"/>
      <c r="F11" s="58"/>
      <c r="G11" s="104"/>
      <c r="H11" s="105"/>
      <c r="I11" s="105"/>
      <c r="J11" s="106"/>
      <c r="K11" s="16"/>
      <c r="L11" s="16"/>
      <c r="M11" s="16"/>
    </row>
    <row r="12" spans="1:15" ht="18.75">
      <c r="A12" s="263" t="s">
        <v>1303</v>
      </c>
      <c r="B12" s="263"/>
      <c r="C12" s="151">
        <f>+C11+2</f>
        <v>41957</v>
      </c>
      <c r="D12" s="51"/>
      <c r="E12" s="51"/>
      <c r="F12" s="60"/>
      <c r="G12" s="60"/>
      <c r="H12" s="61"/>
      <c r="I12" s="144"/>
      <c r="J12" s="144"/>
      <c r="K12" s="144"/>
      <c r="L12" s="144"/>
    </row>
    <row r="13" spans="1:15" ht="18.75">
      <c r="A13" s="274" t="s">
        <v>1330</v>
      </c>
      <c r="B13" s="275"/>
      <c r="C13" s="143" t="str">
        <f>FACTURATION!I3</f>
        <v>D156</v>
      </c>
      <c r="D13" s="23"/>
      <c r="E13" s="23"/>
      <c r="F13" s="60"/>
      <c r="G13" s="60"/>
      <c r="H13" s="61"/>
      <c r="I13" s="62"/>
      <c r="J13" s="62"/>
      <c r="K13" s="62"/>
      <c r="L13" s="62"/>
    </row>
    <row r="14" spans="1:15" ht="18.75">
      <c r="A14" s="166"/>
      <c r="B14" s="166"/>
      <c r="C14" s="173"/>
      <c r="D14" s="23"/>
      <c r="E14" s="23"/>
      <c r="F14" s="60"/>
      <c r="G14" s="60"/>
      <c r="H14" s="61"/>
      <c r="I14" s="62"/>
      <c r="J14" s="62"/>
      <c r="K14" s="62"/>
      <c r="L14" s="62"/>
    </row>
    <row r="15" spans="1:15" ht="15.75">
      <c r="A15" s="7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5" ht="25.5" customHeight="1">
      <c r="A16" s="148" t="s">
        <v>1281</v>
      </c>
      <c r="B16" s="259" t="s">
        <v>0</v>
      </c>
      <c r="C16" s="259"/>
      <c r="D16" s="260" t="s">
        <v>2</v>
      </c>
      <c r="E16" s="260"/>
      <c r="F16" s="260" t="s">
        <v>1252</v>
      </c>
      <c r="G16" s="260"/>
      <c r="H16" s="131" t="s">
        <v>1243</v>
      </c>
      <c r="I16" s="131" t="s">
        <v>1249</v>
      </c>
      <c r="J16" s="148" t="s">
        <v>1250</v>
      </c>
      <c r="K16" s="73"/>
      <c r="L16" s="73"/>
      <c r="M16" s="74"/>
      <c r="N16" s="75"/>
      <c r="O16" s="74"/>
    </row>
    <row r="17" spans="1:15" ht="30" customHeight="1">
      <c r="A17" s="171"/>
      <c r="B17" s="261" t="str">
        <f>IF($A17="","",VLOOKUP($A17,FACTURATION!$A$17:$H$22,2,FALSE))</f>
        <v/>
      </c>
      <c r="C17" s="262"/>
      <c r="D17" s="261" t="str">
        <f>IF($A17="","",VLOOKUP($A17,FACTURATION!$A$17:$H$22,4,FALSE))</f>
        <v/>
      </c>
      <c r="E17" s="262"/>
      <c r="F17" s="261" t="str">
        <f>IF($A17="","",VLOOKUP($A17,FACTURATION!$A$17:$H$22,6,FALSE))</f>
        <v/>
      </c>
      <c r="G17" s="262"/>
      <c r="H17" s="137" t="str">
        <f>IF($A17="","",VLOOKUP($A17,FACTURATION!$A$17:$H$22,8,FALSE))</f>
        <v/>
      </c>
      <c r="I17" s="171"/>
      <c r="J17" s="191" t="str">
        <f t="shared" ref="J17:J22" si="0">+IF(I17="","",H17*I17)</f>
        <v/>
      </c>
      <c r="K17" s="73"/>
      <c r="L17" s="73"/>
      <c r="M17" s="76"/>
      <c r="N17" s="75"/>
      <c r="O17" s="76"/>
    </row>
    <row r="18" spans="1:15" ht="30" customHeight="1">
      <c r="A18" s="171"/>
      <c r="B18" s="261" t="str">
        <f>IF($A18="","",VLOOKUP($A18,FACTURATION!$A$17:$H$22,2,FALSE))</f>
        <v/>
      </c>
      <c r="C18" s="262"/>
      <c r="D18" s="261" t="str">
        <f>IF($A18="","",VLOOKUP($A18,FACTURATION!$A$17:$H$22,4,FALSE))</f>
        <v/>
      </c>
      <c r="E18" s="262"/>
      <c r="F18" s="261" t="str">
        <f>IF($A18="","",VLOOKUP($A18,FACTURATION!$A$17:$H$22,6,FALSE))</f>
        <v/>
      </c>
      <c r="G18" s="262"/>
      <c r="H18" s="137" t="str">
        <f>IF($A18="","",VLOOKUP($A18,FACTURATION!$A$17:$H$22,8,FALSE))</f>
        <v/>
      </c>
      <c r="I18" s="171"/>
      <c r="J18" s="191" t="str">
        <f t="shared" si="0"/>
        <v/>
      </c>
      <c r="K18" s="73"/>
      <c r="L18" s="73"/>
      <c r="M18" s="77"/>
      <c r="N18" s="78"/>
      <c r="O18" s="79"/>
    </row>
    <row r="19" spans="1:15" ht="30" customHeight="1">
      <c r="A19" s="171"/>
      <c r="B19" s="261" t="str">
        <f>IF($A19="","",VLOOKUP($A19,FACTURATION!$A$17:$H$22,2,FALSE))</f>
        <v/>
      </c>
      <c r="C19" s="262"/>
      <c r="D19" s="261" t="str">
        <f>IF($A19="","",VLOOKUP($A19,FACTURATION!$A$17:$H$22,4,FALSE))</f>
        <v/>
      </c>
      <c r="E19" s="262"/>
      <c r="F19" s="261" t="str">
        <f>IF($A19="","",VLOOKUP($A19,FACTURATION!$A$17:$H$22,6,FALSE))</f>
        <v/>
      </c>
      <c r="G19" s="262"/>
      <c r="H19" s="137" t="str">
        <f>IF($A19="","",VLOOKUP($A19,FACTURATION!$A$17:$H$22,8,FALSE))</f>
        <v/>
      </c>
      <c r="I19" s="171"/>
      <c r="J19" s="191" t="str">
        <f t="shared" si="0"/>
        <v/>
      </c>
      <c r="K19" s="73"/>
      <c r="L19" s="73"/>
      <c r="M19" s="77"/>
      <c r="N19" s="78"/>
      <c r="O19" s="79"/>
    </row>
    <row r="20" spans="1:15" ht="30" customHeight="1">
      <c r="A20" s="171"/>
      <c r="B20" s="261" t="str">
        <f>IF($A20="","",VLOOKUP($A20,FACTURATION!$A$17:$H$22,2,FALSE))</f>
        <v/>
      </c>
      <c r="C20" s="262"/>
      <c r="D20" s="261" t="str">
        <f>IF($A20="","",VLOOKUP($A20,FACTURATION!$A$17:$H$22,4,FALSE))</f>
        <v/>
      </c>
      <c r="E20" s="262"/>
      <c r="F20" s="261" t="str">
        <f>IF($A20="","",VLOOKUP($A20,FACTURATION!$A$17:$H$22,6,FALSE))</f>
        <v/>
      </c>
      <c r="G20" s="262"/>
      <c r="H20" s="137" t="str">
        <f>IF($A20="","",VLOOKUP($A20,FACTURATION!$A$17:$H$22,8,FALSE))</f>
        <v/>
      </c>
      <c r="I20" s="171"/>
      <c r="J20" s="191" t="str">
        <f t="shared" si="0"/>
        <v/>
      </c>
      <c r="K20" s="73"/>
      <c r="L20" s="73"/>
      <c r="M20" s="77"/>
      <c r="N20" s="78"/>
      <c r="O20" s="79"/>
    </row>
    <row r="21" spans="1:15" ht="30" customHeight="1">
      <c r="A21" s="171"/>
      <c r="B21" s="261" t="str">
        <f>IF($A21="","",VLOOKUP($A21,FACTURATION!$A$17:$H$22,2,FALSE))</f>
        <v/>
      </c>
      <c r="C21" s="262"/>
      <c r="D21" s="261" t="str">
        <f>IF($A21="","",VLOOKUP($A21,FACTURATION!$A$17:$H$22,4,FALSE))</f>
        <v/>
      </c>
      <c r="E21" s="262"/>
      <c r="F21" s="261" t="str">
        <f>IF($A21="","",VLOOKUP($A21,FACTURATION!$A$17:$H$22,6,FALSE))</f>
        <v/>
      </c>
      <c r="G21" s="262"/>
      <c r="H21" s="137" t="str">
        <f>IF($A21="","",VLOOKUP($A21,FACTURATION!$A$17:$H$22,8,FALSE))</f>
        <v/>
      </c>
      <c r="I21" s="171"/>
      <c r="J21" s="191" t="str">
        <f t="shared" si="0"/>
        <v/>
      </c>
      <c r="K21" s="73"/>
      <c r="L21" s="73"/>
      <c r="M21" s="77"/>
      <c r="N21" s="78"/>
      <c r="O21" s="79"/>
    </row>
    <row r="22" spans="1:15" ht="30" customHeight="1">
      <c r="A22" s="171"/>
      <c r="B22" s="261" t="str">
        <f>IF($A22="","",VLOOKUP($A22,FACTURATION!$A$17:$H$22,2,FALSE))</f>
        <v/>
      </c>
      <c r="C22" s="262"/>
      <c r="D22" s="261" t="str">
        <f>IF($A22="","",VLOOKUP($A22,FACTURATION!$A$17:$H$22,4,FALSE))</f>
        <v/>
      </c>
      <c r="E22" s="262"/>
      <c r="F22" s="261" t="str">
        <f>IF($A22="","",VLOOKUP($A22,FACTURATION!$A$17:$H$22,6,FALSE))</f>
        <v/>
      </c>
      <c r="G22" s="262"/>
      <c r="H22" s="137" t="str">
        <f>IF($A22="","",VLOOKUP($A22,FACTURATION!$A$17:$H$22,8,FALSE))</f>
        <v/>
      </c>
      <c r="I22" s="171"/>
      <c r="J22" s="191" t="str">
        <f t="shared" si="0"/>
        <v/>
      </c>
      <c r="K22" s="73"/>
      <c r="L22" s="73"/>
      <c r="M22" s="77"/>
      <c r="N22" s="78"/>
      <c r="O22" s="79"/>
    </row>
    <row r="23" spans="1:15" ht="16.5" thickBot="1">
      <c r="A23" s="82"/>
      <c r="B23" s="82"/>
      <c r="C23" s="82"/>
      <c r="D23" s="82"/>
      <c r="E23" s="82"/>
      <c r="F23" s="82"/>
      <c r="G23" s="82"/>
      <c r="H23" s="272" t="s">
        <v>1308</v>
      </c>
      <c r="I23" s="273"/>
      <c r="J23" s="192">
        <f>SUM(J17:J22)</f>
        <v>0</v>
      </c>
    </row>
    <row r="24" spans="1:15" ht="16.5" thickBot="1">
      <c r="A24" s="63"/>
      <c r="B24" s="61"/>
      <c r="C24" s="61"/>
      <c r="D24" s="61"/>
      <c r="E24" s="61"/>
      <c r="F24" s="63"/>
      <c r="G24" s="63"/>
      <c r="H24" s="147" t="s">
        <v>1289</v>
      </c>
      <c r="I24" s="140">
        <f>+FACTURATION!I24</f>
        <v>0.1</v>
      </c>
      <c r="J24" s="192">
        <f>J23*I24</f>
        <v>0</v>
      </c>
    </row>
    <row r="25" spans="1:15" ht="16.5" thickBot="1">
      <c r="A25" s="116" t="s">
        <v>1298</v>
      </c>
      <c r="B25" s="117"/>
      <c r="C25" s="117"/>
      <c r="D25" s="276">
        <f>+J25</f>
        <v>0</v>
      </c>
      <c r="E25" s="277"/>
      <c r="F25" s="63"/>
      <c r="G25" s="63"/>
      <c r="H25" s="270" t="s">
        <v>1290</v>
      </c>
      <c r="I25" s="271"/>
      <c r="J25" s="192">
        <f>J23-J24</f>
        <v>0</v>
      </c>
    </row>
    <row r="26" spans="1:15" ht="16.5" thickBot="1">
      <c r="A26" s="118" t="s">
        <v>1300</v>
      </c>
      <c r="B26" s="119"/>
      <c r="C26" s="119"/>
      <c r="D26" s="278">
        <f>I26</f>
        <v>0.2</v>
      </c>
      <c r="E26" s="279"/>
      <c r="F26" s="63"/>
      <c r="G26" s="63"/>
      <c r="H26" s="70" t="s">
        <v>1291</v>
      </c>
      <c r="I26" s="138">
        <v>0.2</v>
      </c>
      <c r="J26" s="193">
        <f>IF(J25="","",J25*I26)</f>
        <v>0</v>
      </c>
    </row>
    <row r="27" spans="1:15" ht="16.5" thickBot="1">
      <c r="A27" s="120" t="s">
        <v>1301</v>
      </c>
      <c r="B27" s="121"/>
      <c r="C27" s="121"/>
      <c r="D27" s="280">
        <f>J26</f>
        <v>0</v>
      </c>
      <c r="E27" s="281"/>
      <c r="F27" s="63"/>
      <c r="G27" s="63"/>
      <c r="H27" s="257" t="s">
        <v>1292</v>
      </c>
      <c r="I27" s="258"/>
      <c r="J27" s="193">
        <f>+J26+J25</f>
        <v>0</v>
      </c>
    </row>
    <row r="28" spans="1:15">
      <c r="F28" s="63"/>
      <c r="G28" s="63"/>
      <c r="H28" s="65"/>
      <c r="I28" s="51"/>
      <c r="J28" s="52"/>
    </row>
    <row r="29" spans="1:15" ht="15.75" thickBot="1">
      <c r="F29" s="63"/>
      <c r="G29" s="63"/>
      <c r="H29" s="65"/>
      <c r="I29" s="51"/>
      <c r="J29" s="52"/>
    </row>
    <row r="30" spans="1:15" ht="24" thickBot="1">
      <c r="F30" s="61"/>
      <c r="G30" s="51"/>
      <c r="H30" s="149" t="s">
        <v>1317</v>
      </c>
      <c r="I30" s="123"/>
      <c r="J30" s="172">
        <f>+J27</f>
        <v>0</v>
      </c>
    </row>
    <row r="31" spans="1:15">
      <c r="F31" s="58"/>
      <c r="G31" s="51"/>
      <c r="H31" s="66"/>
      <c r="I31" s="51"/>
      <c r="J31" s="52"/>
    </row>
    <row r="32" spans="1:15">
      <c r="F32" s="58"/>
      <c r="G32" s="23"/>
    </row>
    <row r="33" spans="1:12">
      <c r="F33" s="66"/>
      <c r="G33" s="51"/>
    </row>
    <row r="34" spans="1:12">
      <c r="A34" s="58"/>
      <c r="B34" s="58"/>
      <c r="C34" s="58"/>
      <c r="D34" s="58"/>
      <c r="E34" s="58"/>
      <c r="F34" s="66"/>
      <c r="G34" s="51"/>
    </row>
    <row r="35" spans="1:12">
      <c r="F35" s="66"/>
    </row>
    <row r="36" spans="1:12">
      <c r="F36" s="66"/>
    </row>
    <row r="37" spans="1:12">
      <c r="F37" s="66"/>
    </row>
    <row r="38" spans="1:12">
      <c r="F38" s="58"/>
      <c r="G38" s="58"/>
      <c r="K38" s="53"/>
      <c r="L38" s="52"/>
    </row>
  </sheetData>
  <sheetProtection password="C2C6" sheet="1" objects="1" scenarios="1"/>
  <mergeCells count="31">
    <mergeCell ref="I1:J1"/>
    <mergeCell ref="I3:J3"/>
    <mergeCell ref="A12:B12"/>
    <mergeCell ref="A13:B13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D25:E25"/>
    <mergeCell ref="H27:I27"/>
    <mergeCell ref="D26:E26"/>
    <mergeCell ref="D27:E27"/>
    <mergeCell ref="H23:I23"/>
    <mergeCell ref="H25:I25"/>
  </mergeCells>
  <dataValidations count="2">
    <dataValidation type="list" allowBlank="1" showInputMessage="1" showErrorMessage="1" sqref="C10">
      <formula1>"particulier, professionnel"</formula1>
    </dataValidation>
    <dataValidation type="list" allowBlank="1" showInputMessage="1" showErrorMessage="1" sqref="A17:A22">
      <formula1>REFFACT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headerFooter>
    <oddFooter>&amp;CFirstcosmétique - 8 rue Jules Ferry - 90300 Cravanche - 03 84 26 81 25
RCS Belfort A497911701 - "TVA non applicable - article 293B du CGI"
Clause de réserve de propriété selon loi du 12 mai 1980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CATALOGUE PRODUIT</vt:lpstr>
      <vt:lpstr>BULLETIN DE COMMANDE</vt:lpstr>
      <vt:lpstr>BON DE LIVRAISON</vt:lpstr>
      <vt:lpstr>FACTURATION</vt:lpstr>
      <vt:lpstr>AVOIR</vt:lpstr>
      <vt:lpstr>REF</vt:lpstr>
      <vt:lpstr>REFFACT</vt:lpstr>
    </vt:vector>
  </TitlesOfParts>
  <Company>CG13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cp:lastPrinted>2014-11-15T14:17:42Z</cp:lastPrinted>
  <dcterms:created xsi:type="dcterms:W3CDTF">2014-11-11T18:56:56Z</dcterms:created>
  <dcterms:modified xsi:type="dcterms:W3CDTF">2014-11-15T14:25:16Z</dcterms:modified>
</cp:coreProperties>
</file>