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20730" windowHeight="11760"/>
  </bookViews>
  <sheets>
    <sheet name="Feuil1" sheetId="1" r:id="rId1"/>
    <sheet name="Feuil2" sheetId="2" r:id="rId2"/>
    <sheet name="Feuil3" sheetId="3" r:id="rId3"/>
  </sheets>
  <calcPr calcId="145621"/>
</workbook>
</file>

<file path=xl/calcChain.xml><?xml version="1.0" encoding="utf-8"?>
<calcChain xmlns="http://schemas.openxmlformats.org/spreadsheetml/2006/main">
  <c r="F22" i="1" l="1"/>
  <c r="E22" i="1"/>
  <c r="D22" i="1"/>
  <c r="C22" i="1"/>
  <c r="D21" i="1"/>
  <c r="E21" i="1"/>
  <c r="F21" i="1"/>
  <c r="C21" i="1"/>
  <c r="B21" i="1"/>
  <c r="G17" i="1"/>
  <c r="G16" i="1"/>
  <c r="G15" i="1"/>
  <c r="D14" i="1"/>
  <c r="E14" i="1"/>
  <c r="F14" i="1"/>
  <c r="C14" i="1"/>
  <c r="G14" i="1" s="1"/>
  <c r="G13" i="1"/>
  <c r="F12" i="1"/>
  <c r="E12" i="1"/>
  <c r="D12" i="1"/>
  <c r="C12" i="1"/>
  <c r="G12" i="1" s="1"/>
  <c r="G11" i="1"/>
  <c r="F10" i="1"/>
  <c r="F18" i="1" s="1"/>
  <c r="F19" i="1" s="1"/>
  <c r="E10" i="1"/>
  <c r="E18" i="1" s="1"/>
  <c r="E19" i="1" s="1"/>
  <c r="D10" i="1"/>
  <c r="D18" i="1" s="1"/>
  <c r="D19" i="1" s="1"/>
  <c r="C10" i="1"/>
  <c r="C18" i="1" s="1"/>
  <c r="G8" i="1"/>
  <c r="G18" i="1" l="1"/>
  <c r="C19" i="1"/>
  <c r="G19" i="1" s="1"/>
  <c r="G10" i="1"/>
</calcChain>
</file>

<file path=xl/comments1.xml><?xml version="1.0" encoding="utf-8"?>
<comments xmlns="http://schemas.openxmlformats.org/spreadsheetml/2006/main">
  <authors>
    <author>OLIVIER RAVENEL</author>
  </authors>
  <commentList>
    <comment ref="B4" authorId="0">
      <text>
        <r>
          <rPr>
            <b/>
            <sz val="9"/>
            <color indexed="81"/>
            <rFont val="Tahoma"/>
            <family val="2"/>
          </rPr>
          <t>reporter le montant du véhicule et de l'équipement</t>
        </r>
        <r>
          <rPr>
            <sz val="9"/>
            <color indexed="81"/>
            <rFont val="Tahoma"/>
            <family val="2"/>
          </rPr>
          <t xml:space="preserve">
</t>
        </r>
      </text>
    </comment>
    <comment ref="B8" authorId="0">
      <text>
        <r>
          <rPr>
            <b/>
            <sz val="9"/>
            <color indexed="81"/>
            <rFont val="Tahoma"/>
            <charset val="1"/>
          </rPr>
          <t>par simplification on considérera que 1 km parcouru rapporte 1 €</t>
        </r>
      </text>
    </comment>
    <comment ref="B9" authorId="0">
      <text>
        <r>
          <rPr>
            <b/>
            <sz val="9"/>
            <color indexed="81"/>
            <rFont val="Tahoma"/>
            <family val="2"/>
          </rPr>
          <t>il s'agit du prix de revente du véhicule à l'issue de la 4 ème année</t>
        </r>
        <r>
          <rPr>
            <sz val="9"/>
            <color indexed="81"/>
            <rFont val="Tahoma"/>
            <family val="2"/>
          </rPr>
          <t xml:space="preserve">
</t>
        </r>
      </text>
    </comment>
    <comment ref="B10" authorId="0">
      <text>
        <r>
          <rPr>
            <b/>
            <sz val="9"/>
            <color indexed="81"/>
            <rFont val="Tahoma"/>
            <family val="2"/>
          </rPr>
          <t>prendre le nombre de kms parcourus diviser ce résultat par 100, mutiplier par le nombre de litre consommés aux 100 kms puis mutiplier par le prix au litre du carburant qui convient</t>
        </r>
        <r>
          <rPr>
            <sz val="9"/>
            <color indexed="81"/>
            <rFont val="Tahoma"/>
            <family val="2"/>
          </rPr>
          <t xml:space="preserve">
</t>
        </r>
      </text>
    </comment>
    <comment ref="B11" authorId="0">
      <text>
        <r>
          <rPr>
            <b/>
            <sz val="9"/>
            <color indexed="81"/>
            <rFont val="Tahoma"/>
            <family val="2"/>
          </rPr>
          <t>Reporter le cout annuel de l'assurance</t>
        </r>
        <r>
          <rPr>
            <sz val="9"/>
            <color indexed="81"/>
            <rFont val="Tahoma"/>
            <family val="2"/>
          </rPr>
          <t xml:space="preserve">
</t>
        </r>
      </text>
    </comment>
    <comment ref="B12" authorId="0">
      <text>
        <r>
          <rPr>
            <b/>
            <sz val="9"/>
            <color indexed="81"/>
            <rFont val="Tahoma"/>
            <family val="2"/>
          </rPr>
          <t>prendre le nombre de kms parcourus diviser ce résultat par 30 000 puis multiplier par le tarif</t>
        </r>
        <r>
          <rPr>
            <sz val="9"/>
            <color indexed="81"/>
            <rFont val="Tahoma"/>
            <family val="2"/>
          </rPr>
          <t xml:space="preserve">
</t>
        </r>
      </text>
    </comment>
    <comment ref="B13" authorId="0">
      <text>
        <r>
          <rPr>
            <b/>
            <sz val="9"/>
            <color indexed="81"/>
            <rFont val="Tahoma"/>
            <family val="2"/>
          </rPr>
          <t>reporter le montant du forfait entretien</t>
        </r>
        <r>
          <rPr>
            <sz val="9"/>
            <color indexed="81"/>
            <rFont val="Tahoma"/>
            <family val="2"/>
          </rPr>
          <t xml:space="preserve">
</t>
        </r>
      </text>
    </comment>
    <comment ref="B14" authorId="0">
      <text>
        <r>
          <rPr>
            <b/>
            <sz val="9"/>
            <color indexed="81"/>
            <rFont val="Tahoma"/>
            <family val="2"/>
          </rPr>
          <t>Calculer le cout annuel du forfait au prix maximal</t>
        </r>
        <r>
          <rPr>
            <sz val="9"/>
            <color indexed="81"/>
            <rFont val="Tahoma"/>
            <family val="2"/>
          </rPr>
          <t xml:space="preserve">
</t>
        </r>
      </text>
    </comment>
    <comment ref="B15" authorId="0">
      <text>
        <r>
          <rPr>
            <b/>
            <sz val="9"/>
            <color indexed="81"/>
            <rFont val="Tahoma"/>
            <family val="2"/>
          </rPr>
          <t>prendre le prix du véhicule et de l'équipement puis diviser le résultat par 4</t>
        </r>
        <r>
          <rPr>
            <sz val="9"/>
            <color indexed="81"/>
            <rFont val="Tahoma"/>
            <family val="2"/>
          </rPr>
          <t xml:space="preserve">
</t>
        </r>
      </text>
    </comment>
    <comment ref="B16" authorId="0">
      <text>
        <r>
          <rPr>
            <b/>
            <sz val="9"/>
            <color indexed="81"/>
            <rFont val="Tahoma"/>
            <family val="2"/>
          </rPr>
          <t>Reporter les intérets d'emprunts chaque année</t>
        </r>
        <r>
          <rPr>
            <sz val="9"/>
            <color indexed="81"/>
            <rFont val="Tahoma"/>
            <family val="2"/>
          </rPr>
          <t xml:space="preserve">
</t>
        </r>
      </text>
    </comment>
    <comment ref="B17" authorId="0">
      <text>
        <r>
          <rPr>
            <b/>
            <sz val="9"/>
            <color indexed="81"/>
            <rFont val="Tahoma"/>
            <family val="2"/>
          </rPr>
          <t>REPORTER LA REMUNERATION ANNUELLE SOUHAITEE PAR M PEYRE</t>
        </r>
        <r>
          <rPr>
            <sz val="9"/>
            <color indexed="81"/>
            <rFont val="Tahoma"/>
            <family val="2"/>
          </rPr>
          <t xml:space="preserve">
</t>
        </r>
      </text>
    </comment>
    <comment ref="B18" authorId="0">
      <text>
        <r>
          <rPr>
            <b/>
            <sz val="9"/>
            <color indexed="81"/>
            <rFont val="Tahoma"/>
            <family val="2"/>
          </rPr>
          <t>total produits - total charges</t>
        </r>
        <r>
          <rPr>
            <sz val="9"/>
            <color indexed="81"/>
            <rFont val="Tahoma"/>
            <family val="2"/>
          </rPr>
          <t xml:space="preserve">
</t>
        </r>
      </text>
    </comment>
    <comment ref="B19" authorId="0">
      <text>
        <r>
          <rPr>
            <b/>
            <sz val="9"/>
            <color indexed="81"/>
            <rFont val="Tahoma"/>
            <family val="2"/>
          </rPr>
          <t>cf methodologie calcul en cours</t>
        </r>
        <r>
          <rPr>
            <sz val="9"/>
            <color indexed="81"/>
            <rFont val="Tahoma"/>
            <family val="2"/>
          </rPr>
          <t xml:space="preserve">
</t>
        </r>
      </text>
    </comment>
  </commentList>
</comments>
</file>

<file path=xl/sharedStrings.xml><?xml version="1.0" encoding="utf-8"?>
<sst xmlns="http://schemas.openxmlformats.org/spreadsheetml/2006/main" count="23" uniqueCount="23">
  <si>
    <t>ANNEES</t>
  </si>
  <si>
    <t>CHIFFRE D'AFFAIRE PREVISIONNEL</t>
  </si>
  <si>
    <t>CHARGES</t>
  </si>
  <si>
    <t>CARBURANT</t>
  </si>
  <si>
    <t>ASSURANCES</t>
  </si>
  <si>
    <t>INTERET EMPRUNTS</t>
  </si>
  <si>
    <t>REVENTE VEHICULE</t>
  </si>
  <si>
    <t>PDTS</t>
  </si>
  <si>
    <t>TELEPHONE MOBILE</t>
  </si>
  <si>
    <t>FLUX NET DE TRESORERIE</t>
  </si>
  <si>
    <t>REVISIONS</t>
  </si>
  <si>
    <t>ENTRETIEN</t>
  </si>
  <si>
    <t>FLUX NET DE TRESORERIE ACTUALISES</t>
  </si>
  <si>
    <t>REMUNERATION ARTISAN</t>
  </si>
  <si>
    <t>FNT</t>
  </si>
  <si>
    <t>AMORTISSEMENT VEHICULE</t>
  </si>
  <si>
    <t>VEHICULE RETENU :</t>
  </si>
  <si>
    <t>MONTANT DE L'INVESTISSEMENT :</t>
  </si>
  <si>
    <t>TOTAUX</t>
  </si>
  <si>
    <t>megane estate 3</t>
  </si>
  <si>
    <t>2) Ce projet est rentable car il dégage un flux de trésorerie positif à partir de la 3ème année (2015), en éffet</t>
  </si>
  <si>
    <t>l'investissement était de 21000€ en 2013 et l'entreprise dégage un flux de trésorerie de 27707€ en 2015 pour arrivé à un bénéfice total de 47344 en</t>
  </si>
  <si>
    <t>2016 soit un bénéfice de 26344 en 4ans.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</si>
</sst>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F_-;\-* #,##0.00\ _F_-;_-* &quot;-&quot;??\ _F_-;_-@_-"/>
  </numFmts>
  <fonts count="12" x14ac:knownFonts="1">
    <font>
      <sz val="11"/>
      <color theme="1"/>
      <name val="Calibri"/>
      <family val="2"/>
      <scheme val="minor"/>
    </font>
    <font>
      <b/>
      <sz val="11"/>
      <color theme="1"/>
      <name val="Calibri"/>
      <family val="2"/>
      <scheme val="minor"/>
    </font>
    <font>
      <b/>
      <sz val="12"/>
      <name val="Arial"/>
    </font>
    <font>
      <sz val="11"/>
      <name val="Arial"/>
      <family val="2"/>
    </font>
    <font>
      <b/>
      <sz val="9"/>
      <color indexed="81"/>
      <name val="Tahoma"/>
      <charset val="1"/>
    </font>
    <font>
      <sz val="9"/>
      <color indexed="81"/>
      <name val="Tahoma"/>
      <family val="2"/>
    </font>
    <font>
      <b/>
      <sz val="9"/>
      <color indexed="81"/>
      <name val="Tahoma"/>
      <family val="2"/>
    </font>
    <font>
      <b/>
      <sz val="6"/>
      <color theme="1"/>
      <name val="Calibri"/>
      <family val="2"/>
      <scheme val="minor"/>
    </font>
    <font>
      <b/>
      <sz val="10"/>
      <color theme="1"/>
      <name val="Calibri"/>
      <family val="2"/>
      <scheme val="minor"/>
    </font>
    <font>
      <sz val="11"/>
      <color theme="1"/>
      <name val="Arial"/>
      <family val="2"/>
    </font>
    <font>
      <b/>
      <sz val="11"/>
      <color theme="1"/>
      <name val="Arial"/>
      <family val="2"/>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CFF"/>
        <bgColor indexed="64"/>
      </patternFill>
    </fill>
    <fill>
      <patternFill patternType="solid">
        <fgColor rgb="FF99FF99"/>
        <bgColor indexed="64"/>
      </patternFill>
    </fill>
    <fill>
      <patternFill patternType="solid">
        <fgColor rgb="FFCCECFF"/>
        <bgColor indexed="64"/>
      </patternFill>
    </fill>
    <fill>
      <patternFill patternType="solid">
        <fgColor theme="8" tint="0.79998168889431442"/>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164" fontId="11" fillId="0" borderId="0" applyFont="0" applyFill="0" applyBorder="0" applyAlignment="0" applyProtection="0"/>
  </cellStyleXfs>
  <cellXfs count="32">
    <xf numFmtId="0" fontId="0" fillId="0" borderId="0" xfId="0"/>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 fontId="0" fillId="0" borderId="1" xfId="0" applyNumberFormat="1" applyFill="1" applyBorder="1" applyAlignment="1">
      <alignment horizontal="center"/>
    </xf>
    <xf numFmtId="0" fontId="2" fillId="3" borderId="1" xfId="0" applyFont="1" applyFill="1" applyBorder="1" applyAlignment="1">
      <alignment horizont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3" fontId="0" fillId="6" borderId="1" xfId="0" applyNumberFormat="1" applyFill="1" applyBorder="1" applyAlignment="1">
      <alignment horizontal="center"/>
    </xf>
    <xf numFmtId="0" fontId="3" fillId="7" borderId="1" xfId="0" applyFont="1" applyFill="1" applyBorder="1" applyAlignment="1">
      <alignment horizontal="center" vertical="center" wrapText="1"/>
    </xf>
    <xf numFmtId="3" fontId="0" fillId="7" borderId="1" xfId="0" applyNumberFormat="1" applyFill="1" applyBorder="1" applyAlignment="1">
      <alignment horizontal="center"/>
    </xf>
    <xf numFmtId="0" fontId="8" fillId="4" borderId="1" xfId="0" applyFont="1" applyFill="1" applyBorder="1" applyAlignment="1">
      <alignment horizontal="center" vertical="center" textRotation="255"/>
    </xf>
    <xf numFmtId="0" fontId="0" fillId="0" borderId="2" xfId="0" applyBorder="1"/>
    <xf numFmtId="0" fontId="0" fillId="0" borderId="3" xfId="0" applyBorder="1"/>
    <xf numFmtId="0" fontId="0" fillId="0" borderId="4" xfId="0" applyBorder="1"/>
    <xf numFmtId="0" fontId="0" fillId="0" borderId="5" xfId="0" applyBorder="1"/>
    <xf numFmtId="0" fontId="10" fillId="0" borderId="2" xfId="0" applyFont="1" applyBorder="1" applyAlignment="1">
      <alignment horizontal="right"/>
    </xf>
    <xf numFmtId="0" fontId="9" fillId="0" borderId="2" xfId="0" applyFont="1" applyFill="1" applyBorder="1" applyAlignment="1">
      <alignment horizontal="right"/>
    </xf>
    <xf numFmtId="0" fontId="2" fillId="3" borderId="6" xfId="0" applyFont="1" applyFill="1" applyBorder="1" applyAlignment="1">
      <alignment horizontal="center"/>
    </xf>
    <xf numFmtId="3" fontId="0" fillId="2" borderId="6" xfId="0" applyNumberFormat="1" applyFill="1" applyBorder="1" applyAlignment="1">
      <alignment horizontal="center" vertical="center"/>
    </xf>
    <xf numFmtId="3" fontId="0" fillId="0" borderId="6" xfId="0" applyNumberFormat="1" applyFill="1" applyBorder="1" applyAlignment="1">
      <alignment horizontal="center" vertical="center"/>
    </xf>
    <xf numFmtId="3" fontId="0" fillId="0" borderId="6" xfId="0" applyNumberFormat="1" applyFill="1" applyBorder="1" applyAlignment="1">
      <alignment horizontal="center"/>
    </xf>
    <xf numFmtId="3" fontId="0" fillId="7" borderId="6" xfId="0" applyNumberFormat="1" applyFill="1" applyBorder="1" applyAlignment="1">
      <alignment horizontal="center"/>
    </xf>
    <xf numFmtId="0" fontId="1" fillId="8" borderId="1" xfId="0" applyFont="1" applyFill="1" applyBorder="1" applyAlignment="1">
      <alignment horizontal="center"/>
    </xf>
    <xf numFmtId="3" fontId="0" fillId="8" borderId="1" xfId="0" applyNumberFormat="1" applyFill="1" applyBorder="1" applyAlignment="1">
      <alignment horizontal="center" vertical="center"/>
    </xf>
    <xf numFmtId="3" fontId="0" fillId="8" borderId="1" xfId="0" applyNumberFormat="1" applyFill="1" applyBorder="1" applyAlignment="1">
      <alignment horizontal="center"/>
    </xf>
    <xf numFmtId="164" fontId="0" fillId="0" borderId="1" xfId="1" applyFont="1" applyFill="1" applyBorder="1" applyAlignment="1">
      <alignment horizontal="center"/>
    </xf>
    <xf numFmtId="164" fontId="0" fillId="0" borderId="6" xfId="1" applyFont="1" applyFill="1" applyBorder="1" applyAlignment="1">
      <alignment horizontal="center"/>
    </xf>
    <xf numFmtId="0" fontId="8" fillId="4" borderId="1" xfId="0" applyFont="1" applyFill="1" applyBorder="1" applyAlignment="1">
      <alignment horizontal="center" vertical="center" textRotation="255"/>
    </xf>
    <xf numFmtId="0" fontId="7" fillId="5" borderId="1" xfId="0" applyFont="1" applyFill="1" applyBorder="1" applyAlignment="1">
      <alignment textRotation="255"/>
    </xf>
    <xf numFmtId="0" fontId="7" fillId="7" borderId="1" xfId="0" applyFont="1" applyFill="1" applyBorder="1" applyAlignment="1">
      <alignment textRotation="255"/>
    </xf>
    <xf numFmtId="3" fontId="0" fillId="0" borderId="0" xfId="0" applyNumberFormat="1"/>
  </cellXfs>
  <cellStyles count="2">
    <cellStyle name="Milliers" xfId="1" builtinId="3"/>
    <cellStyle name="Normal" xfId="0" builtinId="0"/>
  </cellStyles>
  <dxfs count="0"/>
  <tableStyles count="0" defaultTableStyle="TableStyleMedium9" defaultPivotStyle="PivotStyleLight16"/>
  <colors>
    <mruColors>
      <color rgb="FFFFFFFF"/>
      <color rgb="FFCCECFF"/>
      <color rgb="FF99FF99"/>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Comparaison</a:t>
            </a:r>
            <a:r>
              <a:rPr lang="fr-FR" baseline="0"/>
              <a:t> </a:t>
            </a:r>
            <a:r>
              <a:rPr lang="fr-FR"/>
              <a:t>investissement / FNT Megane estate</a:t>
            </a:r>
          </a:p>
        </c:rich>
      </c:tx>
      <c:layout>
        <c:manualLayout>
          <c:xMode val="edge"/>
          <c:yMode val="edge"/>
          <c:x val="0.16628477690288715"/>
          <c:y val="2.7777777777777776E-2"/>
        </c:manualLayout>
      </c:layout>
      <c:overlay val="0"/>
    </c:title>
    <c:autoTitleDeleted val="0"/>
    <c:plotArea>
      <c:layout/>
      <c:barChart>
        <c:barDir val="col"/>
        <c:grouping val="clustered"/>
        <c:varyColors val="0"/>
        <c:ser>
          <c:idx val="0"/>
          <c:order val="0"/>
          <c:invertIfNegative val="0"/>
          <c:dPt>
            <c:idx val="0"/>
            <c:invertIfNegative val="0"/>
            <c:bubble3D val="0"/>
            <c:spPr>
              <a:solidFill>
                <a:srgbClr val="FF0000"/>
              </a:solidFill>
            </c:spPr>
          </c:dPt>
          <c:dPt>
            <c:idx val="1"/>
            <c:invertIfNegative val="0"/>
            <c:bubble3D val="0"/>
            <c:spPr>
              <a:solidFill>
                <a:srgbClr val="92D050"/>
              </a:solidFill>
            </c:spPr>
          </c:dPt>
          <c:dPt>
            <c:idx val="2"/>
            <c:invertIfNegative val="0"/>
            <c:bubble3D val="0"/>
            <c:spPr>
              <a:solidFill>
                <a:srgbClr val="92D050"/>
              </a:solidFill>
            </c:spPr>
          </c:dPt>
          <c:dPt>
            <c:idx val="3"/>
            <c:invertIfNegative val="0"/>
            <c:bubble3D val="0"/>
            <c:spPr>
              <a:solidFill>
                <a:srgbClr val="92D050"/>
              </a:solidFill>
            </c:spPr>
          </c:dPt>
          <c:dPt>
            <c:idx val="4"/>
            <c:invertIfNegative val="0"/>
            <c:bubble3D val="0"/>
            <c:spPr>
              <a:solidFill>
                <a:srgbClr val="92D050"/>
              </a:solidFill>
            </c:spPr>
          </c:dPt>
          <c:dLbls>
            <c:showLegendKey val="0"/>
            <c:showVal val="1"/>
            <c:showCatName val="0"/>
            <c:showSerName val="0"/>
            <c:showPercent val="0"/>
            <c:showBubbleSize val="0"/>
            <c:showLeaderLines val="0"/>
          </c:dLbls>
          <c:val>
            <c:numRef>
              <c:f>Feuil1!$B$21:$F$21</c:f>
              <c:numCache>
                <c:formatCode>#,##0</c:formatCode>
                <c:ptCount val="5"/>
                <c:pt idx="0" formatCode="General">
                  <c:v>-21000</c:v>
                </c:pt>
                <c:pt idx="1">
                  <c:v>2634.0097087378631</c:v>
                </c:pt>
                <c:pt idx="2">
                  <c:v>9906.375090332107</c:v>
                </c:pt>
                <c:pt idx="3">
                  <c:v>13255.186336568971</c:v>
                </c:pt>
                <c:pt idx="4">
                  <c:v>17447.326778366136</c:v>
                </c:pt>
              </c:numCache>
            </c:numRef>
          </c:val>
        </c:ser>
        <c:dLbls>
          <c:showLegendKey val="0"/>
          <c:showVal val="0"/>
          <c:showCatName val="0"/>
          <c:showSerName val="0"/>
          <c:showPercent val="0"/>
          <c:showBubbleSize val="0"/>
        </c:dLbls>
        <c:gapWidth val="150"/>
        <c:axId val="40848768"/>
        <c:axId val="40952960"/>
      </c:barChart>
      <c:catAx>
        <c:axId val="40848768"/>
        <c:scaling>
          <c:orientation val="minMax"/>
        </c:scaling>
        <c:delete val="0"/>
        <c:axPos val="b"/>
        <c:majorTickMark val="none"/>
        <c:minorTickMark val="none"/>
        <c:tickLblPos val="nextTo"/>
        <c:crossAx val="40952960"/>
        <c:crosses val="autoZero"/>
        <c:auto val="1"/>
        <c:lblAlgn val="ctr"/>
        <c:lblOffset val="100"/>
        <c:noMultiLvlLbl val="0"/>
      </c:catAx>
      <c:valAx>
        <c:axId val="40952960"/>
        <c:scaling>
          <c:orientation val="minMax"/>
        </c:scaling>
        <c:delete val="0"/>
        <c:axPos val="l"/>
        <c:numFmt formatCode="General" sourceLinked="1"/>
        <c:majorTickMark val="none"/>
        <c:minorTickMark val="none"/>
        <c:tickLblPos val="nextTo"/>
        <c:crossAx val="40848768"/>
        <c:crosses val="autoZero"/>
        <c:crossBetween val="between"/>
      </c:valAx>
    </c:plotArea>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2043112</xdr:colOff>
      <xdr:row>25</xdr:row>
      <xdr:rowOff>161925</xdr:rowOff>
    </xdr:from>
    <xdr:to>
      <xdr:col>5</xdr:col>
      <xdr:colOff>347662</xdr:colOff>
      <xdr:row>43</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5"/>
  <sheetViews>
    <sheetView tabSelected="1" view="pageLayout" topLeftCell="A16" zoomScaleNormal="100" workbookViewId="0">
      <selection activeCell="H32" sqref="H32"/>
    </sheetView>
  </sheetViews>
  <sheetFormatPr baseColWidth="10" defaultRowHeight="15" x14ac:dyDescent="0.25"/>
  <cols>
    <col min="1" max="1" width="2.85546875" bestFit="1" customWidth="1"/>
    <col min="2" max="2" width="53.140625" customWidth="1"/>
  </cols>
  <sheetData>
    <row r="1" spans="1:7" ht="15.75" thickBot="1" x14ac:dyDescent="0.3"/>
    <row r="2" spans="1:7" ht="15.75" thickBot="1" x14ac:dyDescent="0.3">
      <c r="B2" s="16" t="s">
        <v>16</v>
      </c>
      <c r="C2" s="13" t="s">
        <v>19</v>
      </c>
      <c r="D2" s="14"/>
      <c r="E2" s="14"/>
      <c r="F2" s="15"/>
    </row>
    <row r="3" spans="1:7" ht="15.75" thickBot="1" x14ac:dyDescent="0.3"/>
    <row r="4" spans="1:7" ht="15.75" thickBot="1" x14ac:dyDescent="0.3">
      <c r="B4" s="17" t="s">
        <v>17</v>
      </c>
      <c r="C4" s="12">
        <v>21000</v>
      </c>
    </row>
    <row r="7" spans="1:7" ht="15.75" x14ac:dyDescent="0.25">
      <c r="B7" s="4" t="s">
        <v>0</v>
      </c>
      <c r="C7" s="4">
        <v>2013</v>
      </c>
      <c r="D7" s="4">
        <v>2014</v>
      </c>
      <c r="E7" s="4">
        <v>2015</v>
      </c>
      <c r="F7" s="18">
        <v>2016</v>
      </c>
      <c r="G7" s="23" t="s">
        <v>18</v>
      </c>
    </row>
    <row r="8" spans="1:7" ht="21.75" customHeight="1" x14ac:dyDescent="0.25">
      <c r="A8" s="29" t="s">
        <v>7</v>
      </c>
      <c r="B8" s="6" t="s">
        <v>1</v>
      </c>
      <c r="C8" s="1">
        <v>30000</v>
      </c>
      <c r="D8" s="1">
        <v>50000</v>
      </c>
      <c r="E8" s="1">
        <v>60000</v>
      </c>
      <c r="F8" s="19">
        <v>60000</v>
      </c>
      <c r="G8" s="24">
        <f>+C8+D8+E8+F8</f>
        <v>200000</v>
      </c>
    </row>
    <row r="9" spans="1:7" x14ac:dyDescent="0.25">
      <c r="A9" s="29"/>
      <c r="B9" s="6" t="s">
        <v>6</v>
      </c>
      <c r="C9" s="1">
        <v>0</v>
      </c>
      <c r="D9" s="1">
        <v>0</v>
      </c>
      <c r="E9" s="1">
        <v>0</v>
      </c>
      <c r="F9" s="19">
        <v>5000</v>
      </c>
      <c r="G9" s="24"/>
    </row>
    <row r="10" spans="1:7" x14ac:dyDescent="0.25">
      <c r="A10" s="28" t="s">
        <v>2</v>
      </c>
      <c r="B10" s="5" t="s">
        <v>3</v>
      </c>
      <c r="C10" s="2">
        <f>+C8/100*5.3*1.583</f>
        <v>2516.9699999999998</v>
      </c>
      <c r="D10" s="2">
        <f>+D8/100*5.3*1.583</f>
        <v>4194.95</v>
      </c>
      <c r="E10" s="2">
        <f>+E8/100*5.3*1.583</f>
        <v>5033.9399999999996</v>
      </c>
      <c r="F10" s="20">
        <f>+F8/100*5.3*1.583</f>
        <v>5033.9399999999996</v>
      </c>
      <c r="G10" s="24">
        <f>+C10+D10+E10+F10</f>
        <v>16779.8</v>
      </c>
    </row>
    <row r="11" spans="1:7" x14ac:dyDescent="0.25">
      <c r="A11" s="28"/>
      <c r="B11" s="5" t="s">
        <v>4</v>
      </c>
      <c r="C11" s="3">
        <v>1000</v>
      </c>
      <c r="D11" s="3">
        <v>1000</v>
      </c>
      <c r="E11" s="3">
        <v>1000</v>
      </c>
      <c r="F11" s="21">
        <v>1000</v>
      </c>
      <c r="G11" s="25">
        <f>+C11+D11+F11+E11</f>
        <v>4000</v>
      </c>
    </row>
    <row r="12" spans="1:7" x14ac:dyDescent="0.25">
      <c r="A12" s="28"/>
      <c r="B12" s="5" t="s">
        <v>10</v>
      </c>
      <c r="C12" s="3">
        <f>+C8/30000*1000</f>
        <v>1000</v>
      </c>
      <c r="D12" s="3">
        <f>+D8/30000*1000</f>
        <v>1666.6666666666667</v>
      </c>
      <c r="E12" s="3">
        <f>+E8/30000*1000</f>
        <v>2000</v>
      </c>
      <c r="F12" s="21">
        <f>+F8/30000*1000</f>
        <v>2000</v>
      </c>
      <c r="G12" s="25">
        <f>+C12+D12+E12+F12</f>
        <v>6666.666666666667</v>
      </c>
    </row>
    <row r="13" spans="1:7" x14ac:dyDescent="0.25">
      <c r="A13" s="28"/>
      <c r="B13" s="5" t="s">
        <v>11</v>
      </c>
      <c r="C13" s="3">
        <v>1500</v>
      </c>
      <c r="D13" s="3">
        <v>1500</v>
      </c>
      <c r="E13" s="3">
        <v>1500</v>
      </c>
      <c r="F13" s="21">
        <v>1500</v>
      </c>
      <c r="G13" s="25">
        <f>+C13+D13+F13+E13</f>
        <v>6000</v>
      </c>
    </row>
    <row r="14" spans="1:7" x14ac:dyDescent="0.25">
      <c r="A14" s="28"/>
      <c r="B14" s="5" t="s">
        <v>8</v>
      </c>
      <c r="C14" s="3">
        <f>35*12</f>
        <v>420</v>
      </c>
      <c r="D14" s="3">
        <f t="shared" ref="D14:F14" si="0">35*12</f>
        <v>420</v>
      </c>
      <c r="E14" s="3">
        <f t="shared" si="0"/>
        <v>420</v>
      </c>
      <c r="F14" s="3">
        <f t="shared" si="0"/>
        <v>420</v>
      </c>
      <c r="G14" s="25">
        <f>+C14+D14+F14+E14</f>
        <v>1680</v>
      </c>
    </row>
    <row r="15" spans="1:7" x14ac:dyDescent="0.25">
      <c r="A15" s="28"/>
      <c r="B15" s="5" t="s">
        <v>15</v>
      </c>
      <c r="C15" s="3">
        <v>5250</v>
      </c>
      <c r="D15" s="3">
        <v>5250</v>
      </c>
      <c r="E15" s="3">
        <v>5250</v>
      </c>
      <c r="F15" s="3">
        <v>5250</v>
      </c>
      <c r="G15" s="25">
        <f>+C15+D15+F15+E15</f>
        <v>21000</v>
      </c>
    </row>
    <row r="16" spans="1:7" x14ac:dyDescent="0.25">
      <c r="A16" s="28"/>
      <c r="B16" s="5" t="s">
        <v>5</v>
      </c>
      <c r="C16" s="3">
        <v>600</v>
      </c>
      <c r="D16" s="26">
        <v>458.71</v>
      </c>
      <c r="E16" s="26">
        <v>311.76</v>
      </c>
      <c r="F16" s="27">
        <v>158.94</v>
      </c>
      <c r="G16" s="25">
        <f>+C16+D16+F16+E16</f>
        <v>1529.41</v>
      </c>
    </row>
    <row r="17" spans="1:7" x14ac:dyDescent="0.25">
      <c r="A17" s="11"/>
      <c r="B17" s="5" t="s">
        <v>13</v>
      </c>
      <c r="C17" s="3">
        <v>15000</v>
      </c>
      <c r="D17" s="3">
        <v>25000</v>
      </c>
      <c r="E17" s="3">
        <v>30000</v>
      </c>
      <c r="F17" s="21">
        <v>30000</v>
      </c>
      <c r="G17" s="25">
        <f>+C17+D17+F17+E17</f>
        <v>100000</v>
      </c>
    </row>
    <row r="18" spans="1:7" x14ac:dyDescent="0.25">
      <c r="A18" s="30" t="s">
        <v>14</v>
      </c>
      <c r="B18" s="7" t="s">
        <v>9</v>
      </c>
      <c r="C18" s="8">
        <f>+(C8+C9)-(C10+C11+C12+C13+C14+C15+C16+C17)</f>
        <v>2713.0299999999988</v>
      </c>
      <c r="D18" s="8">
        <f t="shared" ref="D18:E18" si="1">+D8-(D10+D11+D12+D13+D14+D15+D16+D17)</f>
        <v>10509.673333333332</v>
      </c>
      <c r="E18" s="8">
        <f t="shared" si="1"/>
        <v>14484.300000000003</v>
      </c>
      <c r="F18" s="8">
        <f>(+F8+F9)-(F10+F11+F12+F13+F14+F15+F16+F17)</f>
        <v>19637.120000000003</v>
      </c>
      <c r="G18" s="25">
        <f>+C18+F18+E18+D18</f>
        <v>47344.123333333337</v>
      </c>
    </row>
    <row r="19" spans="1:7" x14ac:dyDescent="0.25">
      <c r="A19" s="30"/>
      <c r="B19" s="9" t="s">
        <v>12</v>
      </c>
      <c r="C19" s="10">
        <f>C18/1.03</f>
        <v>2634.0097087378631</v>
      </c>
      <c r="D19" s="10">
        <f>+D18/1.03^2</f>
        <v>9906.375090332107</v>
      </c>
      <c r="E19" s="10">
        <f>+E18/1.03^3</f>
        <v>13255.186336568971</v>
      </c>
      <c r="F19" s="22">
        <f>+F18/1.03^4</f>
        <v>17447.326778366136</v>
      </c>
      <c r="G19" s="25">
        <f>+C19+F19+E19+D19</f>
        <v>43242.89791400508</v>
      </c>
    </row>
    <row r="21" spans="1:7" x14ac:dyDescent="0.25">
      <c r="B21">
        <f>-C4</f>
        <v>-21000</v>
      </c>
      <c r="C21" s="31">
        <f>C19</f>
        <v>2634.0097087378631</v>
      </c>
      <c r="D21" s="31">
        <f t="shared" ref="D21:F21" si="2">D19</f>
        <v>9906.375090332107</v>
      </c>
      <c r="E21" s="31">
        <f t="shared" si="2"/>
        <v>13255.186336568971</v>
      </c>
      <c r="F21" s="31">
        <f t="shared" si="2"/>
        <v>17447.326778366136</v>
      </c>
    </row>
    <row r="22" spans="1:7" x14ac:dyDescent="0.25">
      <c r="C22" s="31">
        <f>C21</f>
        <v>2634.0097087378631</v>
      </c>
      <c r="D22" s="31">
        <f>C22+D21</f>
        <v>12540.384799069971</v>
      </c>
      <c r="E22" s="31">
        <f>D22+E21</f>
        <v>25795.571135638944</v>
      </c>
      <c r="F22" s="31">
        <f>E22+F21</f>
        <v>43242.89791400508</v>
      </c>
    </row>
    <row r="23" spans="1:7" x14ac:dyDescent="0.25">
      <c r="B23" t="s">
        <v>20</v>
      </c>
    </row>
    <row r="24" spans="1:7" x14ac:dyDescent="0.25">
      <c r="B24" t="s">
        <v>21</v>
      </c>
    </row>
    <row r="25" spans="1:7" x14ac:dyDescent="0.25">
      <c r="B25" t="s">
        <v>22</v>
      </c>
    </row>
  </sheetData>
  <mergeCells count="3">
    <mergeCell ref="A10:A16"/>
    <mergeCell ref="A8:A9"/>
    <mergeCell ref="A18:A19"/>
  </mergeCells>
  <pageMargins left="0.70866141732283472" right="0.70866141732283472" top="0.74803149606299213" bottom="0.74803149606299213" header="0.31496062992125984" footer="0.31496062992125984"/>
  <pageSetup paperSize="9" scale="7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RAVENEL</dc:creator>
  <cp:lastModifiedBy>RAVENEL</cp:lastModifiedBy>
  <cp:lastPrinted>2013-05-13T09:02:11Z</cp:lastPrinted>
  <dcterms:created xsi:type="dcterms:W3CDTF">2013-05-12T20:03:41Z</dcterms:created>
  <dcterms:modified xsi:type="dcterms:W3CDTF">2013-05-15T07:53:11Z</dcterms:modified>
</cp:coreProperties>
</file>